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Finance\Grants\Adult Ed\Forms\"/>
    </mc:Choice>
  </mc:AlternateContent>
  <workbookProtection workbookAlgorithmName="SHA-512" workbookHashValue="2KCeUMrzUVSHsRAuUyF+bG3yK0WjDwPJD6Th4tBD+EEY9F8vJnMJBWrW/XZy9v6KK/dWMIYSu5mNVZC1Czon2Q==" workbookSaltValue="vDKul/KwO3gceGQNwIfCAg==" workbookSpinCount="100000" lockStructure="1"/>
  <bookViews>
    <workbookView xWindow="0" yWindow="0" windowWidth="21600" windowHeight="9456" firstSheet="1" activeTab="4"/>
  </bookViews>
  <sheets>
    <sheet name="Sheet2" sheetId="17" state="hidden" r:id="rId1"/>
    <sheet name="List of Awards" sheetId="77" r:id="rId2"/>
    <sheet name="Cost Codes Descriptions" sheetId="74" r:id="rId3"/>
    <sheet name="Deadlines" sheetId="76" r:id="rId4"/>
    <sheet name="AED Original Budget" sheetId="13" r:id="rId5"/>
    <sheet name="AED Original Budget Detail" sheetId="43" r:id="rId6"/>
    <sheet name="AED Budget Revision 1" sheetId="19" r:id="rId7"/>
    <sheet name="AED Budget Revision 1 Detail" sheetId="39" r:id="rId8"/>
    <sheet name="AED Budget Revision 2" sheetId="32" r:id="rId9"/>
    <sheet name="AED Budget Revision 2 Detail" sheetId="40" r:id="rId10"/>
    <sheet name="AED Budget Revision 3" sheetId="34" r:id="rId11"/>
    <sheet name="AED Budget Revision 3 Detail" sheetId="41" r:id="rId12"/>
    <sheet name="AED Budget Revision 4" sheetId="36" r:id="rId13"/>
    <sheet name="AED Budget Revision 4 Detail" sheetId="42" r:id="rId14"/>
    <sheet name="AED Budget Revision 5" sheetId="60" r:id="rId15"/>
    <sheet name="AED Budget Revision 5 Detail" sheetId="61" r:id="rId16"/>
    <sheet name="AED Budget Revision 6" sheetId="62" r:id="rId17"/>
    <sheet name="AED Budget Revision 6 Detail" sheetId="63" r:id="rId18"/>
    <sheet name="AED Budget Revision 7" sheetId="64" r:id="rId19"/>
    <sheet name="AED Budget Revision 7 Detail" sheetId="65" r:id="rId20"/>
    <sheet name="AED Budget Revision 8" sheetId="66" r:id="rId21"/>
    <sheet name="AED Budget Revision 8 Detail" sheetId="67" r:id="rId22"/>
    <sheet name="Reimbursement Request " sheetId="15" r:id="rId23"/>
    <sheet name="MOE Instructions" sheetId="69" r:id="rId24"/>
    <sheet name="MOE Worksheet (Pg1)" sheetId="47" r:id="rId25"/>
    <sheet name="MOE Statement (Pg2)" sheetId="70" r:id="rId26"/>
    <sheet name="PI Instructions" sheetId="48" r:id="rId27"/>
    <sheet name="PI Certification" sheetId="49" r:id="rId28"/>
    <sheet name="PI Expenditure Report" sheetId="50" r:id="rId29"/>
    <sheet name="PI Code 100" sheetId="51" r:id="rId30"/>
    <sheet name="PI Code 200" sheetId="52" r:id="rId31"/>
    <sheet name="PI Code 300" sheetId="53" r:id="rId32"/>
    <sheet name="PI Code 400" sheetId="54" r:id="rId33"/>
    <sheet name="PI Code 500" sheetId="55" r:id="rId34"/>
    <sheet name="PI Code 600" sheetId="56" r:id="rId35"/>
    <sheet name="PI Code 700" sheetId="57" r:id="rId36"/>
    <sheet name="PI Code 800" sheetId="58" r:id="rId37"/>
    <sheet name="PI Code 900" sheetId="59" r:id="rId38"/>
    <sheet name="11-12 IDC Rates" sheetId="18" state="hidden" r:id="rId39"/>
  </sheets>
  <externalReferences>
    <externalReference r:id="rId40"/>
    <externalReference r:id="rId41"/>
  </externalReferences>
  <definedNames>
    <definedName name="_xlnm._FilterDatabase" localSheetId="0" hidden="1">Sheet2!$A$37:$G$86</definedName>
    <definedName name="Administrative_Line_Number">Sheet2!$D$25:$D$33</definedName>
    <definedName name="Awards">Sheet2!$F$2:$F$8</definedName>
    <definedName name="Federal">Sheet2!$F$2:$F$5</definedName>
    <definedName name="Federal_Awards">Sheet2!$F$2:$F$5</definedName>
    <definedName name="Fiscal_Year">Sheet2!$A$1:$A$8</definedName>
    <definedName name="Fiscalagent">[1]Certification!$N$1:$N$52</definedName>
    <definedName name="Instructional_Line_Number">Sheet2!$D$15:$D$23</definedName>
    <definedName name="NonGovernmental">Sheet2!$G$2</definedName>
    <definedName name="_xlnm.Print_Area" localSheetId="6">'AED Budget Revision 1'!$A$1:$I$55</definedName>
    <definedName name="_xlnm.Print_Area" localSheetId="7">'AED Budget Revision 1 Detail'!$A$1:$E$46</definedName>
    <definedName name="_xlnm.Print_Area" localSheetId="8">'AED Budget Revision 2'!$A$1:$I$55</definedName>
    <definedName name="_xlnm.Print_Area" localSheetId="9">'AED Budget Revision 2 Detail'!$A$1:$E$46</definedName>
    <definedName name="_xlnm.Print_Area" localSheetId="10">'AED Budget Revision 3'!$A$1:$I$55</definedName>
    <definedName name="_xlnm.Print_Area" localSheetId="11">'AED Budget Revision 3 Detail'!$A$1:$E$48</definedName>
    <definedName name="_xlnm.Print_Area" localSheetId="12">'AED Budget Revision 4'!$A$1:$I$55</definedName>
    <definedName name="_xlnm.Print_Area" localSheetId="13">'AED Budget Revision 4 Detail'!$A$1:$E$48</definedName>
    <definedName name="_xlnm.Print_Area" localSheetId="14">'AED Budget Revision 5'!$A$1:$I$55</definedName>
    <definedName name="_xlnm.Print_Area" localSheetId="15">'AED Budget Revision 5 Detail'!$A$1:$E$48</definedName>
    <definedName name="_xlnm.Print_Area" localSheetId="16">'AED Budget Revision 6'!$A$1:$I$55</definedName>
    <definedName name="_xlnm.Print_Area" localSheetId="17">'AED Budget Revision 6 Detail'!$A$1:$E$48</definedName>
    <definedName name="_xlnm.Print_Area" localSheetId="18">'AED Budget Revision 7'!$A$1:$I$55</definedName>
    <definedName name="_xlnm.Print_Area" localSheetId="19">'AED Budget Revision 7 Detail'!$A$1:$E$48</definedName>
    <definedName name="_xlnm.Print_Area" localSheetId="20">'AED Budget Revision 8'!$A$1:$I$55</definedName>
    <definedName name="_xlnm.Print_Area" localSheetId="21">'AED Budget Revision 8 Detail'!$A$1:$E$48</definedName>
    <definedName name="_xlnm.Print_Area" localSheetId="4">'AED Original Budget'!$A$1:$I$56</definedName>
    <definedName name="_xlnm.Print_Area" localSheetId="5">'AED Original Budget Detail'!$A$1:$E$70</definedName>
    <definedName name="_xlnm.Print_Area" localSheetId="23">'MOE Instructions'!$A$1:$I$46</definedName>
    <definedName name="_xlnm.Print_Area" localSheetId="25">'MOE Statement (Pg2)'!$A$1:$J$39</definedName>
    <definedName name="_xlnm.Print_Area" localSheetId="24">'MOE Worksheet (Pg1)'!$A$1:$I$33</definedName>
    <definedName name="_xlnm.Print_Area" localSheetId="27">'PI Certification'!$A$1:$J$51</definedName>
    <definedName name="_xlnm.Print_Area" localSheetId="29">'PI Code 100'!$A$1:$G$33</definedName>
    <definedName name="_xlnm.Print_Area" localSheetId="30">'PI Code 200'!$A$1:$G$33</definedName>
    <definedName name="_xlnm.Print_Area" localSheetId="31">'PI Code 300'!$A$1:$G$33</definedName>
    <definedName name="_xlnm.Print_Area" localSheetId="32">'PI Code 400'!$A$1:$G$33</definedName>
    <definedName name="_xlnm.Print_Area" localSheetId="33">'PI Code 500'!$A$1:$G$33</definedName>
    <definedName name="_xlnm.Print_Area" localSheetId="34">'PI Code 600'!$A$1:$G$33</definedName>
    <definedName name="_xlnm.Print_Area" localSheetId="35">'PI Code 700'!$A$1:$G$33</definedName>
    <definedName name="_xlnm.Print_Area" localSheetId="36">'PI Code 800'!$A$1:$G$33</definedName>
    <definedName name="_xlnm.Print_Area" localSheetId="37">'PI Code 900'!$A$1:$G$33</definedName>
    <definedName name="_xlnm.Print_Area" localSheetId="28">'PI Expenditure Report'!$A$1:$N$59</definedName>
    <definedName name="_xlnm.Print_Area" localSheetId="26">'PI Instructions'!$A$1:$I$66</definedName>
    <definedName name="_xlnm.Print_Area" localSheetId="22">'Reimbursement Request '!$A$1:$M$46</definedName>
    <definedName name="_xlnm.Print_Titles" localSheetId="6">'AED Budget Revision 1'!$1:$13</definedName>
    <definedName name="_xlnm.Print_Titles" localSheetId="7">'AED Budget Revision 1 Detail'!$1:$13</definedName>
    <definedName name="_xlnm.Print_Titles" localSheetId="8">'AED Budget Revision 2'!$1:$13</definedName>
    <definedName name="_xlnm.Print_Titles" localSheetId="9">'AED Budget Revision 2 Detail'!$1:$13</definedName>
    <definedName name="_xlnm.Print_Titles" localSheetId="10">'AED Budget Revision 3'!$1:$13</definedName>
    <definedName name="_xlnm.Print_Titles" localSheetId="11">'AED Budget Revision 3 Detail'!$1:$13</definedName>
    <definedName name="_xlnm.Print_Titles" localSheetId="12">'AED Budget Revision 4'!$1:$13</definedName>
    <definedName name="_xlnm.Print_Titles" localSheetId="13">'AED Budget Revision 4 Detail'!$1:$13</definedName>
    <definedName name="_xlnm.Print_Titles" localSheetId="14">'AED Budget Revision 5'!$1:$13</definedName>
    <definedName name="_xlnm.Print_Titles" localSheetId="15">'AED Budget Revision 5 Detail'!$1:$13</definedName>
    <definedName name="_xlnm.Print_Titles" localSheetId="16">'AED Budget Revision 6'!$1:$13</definedName>
    <definedName name="_xlnm.Print_Titles" localSheetId="17">'AED Budget Revision 6 Detail'!$1:$13</definedName>
    <definedName name="_xlnm.Print_Titles" localSheetId="18">'AED Budget Revision 7'!$1:$13</definedName>
    <definedName name="_xlnm.Print_Titles" localSheetId="19">'AED Budget Revision 7 Detail'!$1:$13</definedName>
    <definedName name="_xlnm.Print_Titles" localSheetId="20">'AED Budget Revision 8'!$1:$13</definedName>
    <definedName name="_xlnm.Print_Titles" localSheetId="21">'AED Budget Revision 8 Detail'!$1:$13</definedName>
    <definedName name="_xlnm.Print_Titles" localSheetId="5">'AED Original Budget Detail'!$1:$13</definedName>
    <definedName name="Program">[2]Sheet1!$J$3:$J$5</definedName>
    <definedName name="Program_Income">[2]Sheet1!$A$3:$A$55</definedName>
    <definedName name="ProgramIncome">Sheet2!$A$11:$A$12</definedName>
    <definedName name="ProgramIncome?">[2]Sheet1!$H$3:$H$4</definedName>
    <definedName name="Recipients">Sheet2!$J$2:$J$43</definedName>
    <definedName name="Source">Sheet2!$C$1:$C$3</definedName>
    <definedName name="State">Sheet2!$E$2:$E$3</definedName>
    <definedName name="State_Awards">Sheet2!$E$2:$E$3</definedName>
    <definedName name="Year">Sheet2!$A$20:$A$30</definedName>
    <definedName name="Yes">[1]Certification!$P$1:$P$2</definedName>
  </definedNames>
  <calcPr calcId="152511"/>
</workbook>
</file>

<file path=xl/calcChain.xml><?xml version="1.0" encoding="utf-8"?>
<calcChain xmlns="http://schemas.openxmlformats.org/spreadsheetml/2006/main">
  <c r="G90" i="17" l="1"/>
  <c r="A90" i="17"/>
  <c r="A87" i="17"/>
  <c r="G93" i="17"/>
  <c r="A93" i="17"/>
  <c r="G92" i="17"/>
  <c r="A92" i="17"/>
  <c r="G91" i="17"/>
  <c r="A91" i="17"/>
  <c r="G89" i="17"/>
  <c r="A89" i="17"/>
  <c r="G88" i="17"/>
  <c r="A88" i="17"/>
  <c r="G87" i="17"/>
  <c r="E64" i="43" l="1"/>
  <c r="E60" i="43"/>
  <c r="I34" i="13" l="1"/>
  <c r="I23" i="13"/>
  <c r="F13" i="70" l="1"/>
  <c r="C7" i="70" l="1"/>
  <c r="G54" i="17" l="1"/>
  <c r="A54" i="17"/>
  <c r="G65" i="17"/>
  <c r="A65" i="17"/>
  <c r="G72" i="17"/>
  <c r="A72" i="17"/>
  <c r="G86" i="17"/>
  <c r="A86" i="17"/>
  <c r="G50" i="17"/>
  <c r="A50" i="17"/>
  <c r="G83" i="17"/>
  <c r="A83" i="17"/>
  <c r="G76" i="17"/>
  <c r="A76" i="17"/>
  <c r="G84" i="17"/>
  <c r="A84" i="17"/>
  <c r="G77" i="17"/>
  <c r="A77" i="17"/>
  <c r="G70" i="17"/>
  <c r="A70" i="17"/>
  <c r="G63" i="17"/>
  <c r="A63" i="17"/>
  <c r="J20" i="15" l="1"/>
  <c r="J19" i="15"/>
  <c r="J18" i="15"/>
  <c r="J17" i="15"/>
  <c r="J16" i="15"/>
  <c r="J15" i="15"/>
  <c r="J14" i="15"/>
  <c r="J13" i="15"/>
  <c r="J12" i="15"/>
  <c r="J31" i="15"/>
  <c r="J30" i="15"/>
  <c r="J29" i="15"/>
  <c r="J28" i="15"/>
  <c r="J27" i="15"/>
  <c r="J26" i="15"/>
  <c r="J25" i="15"/>
  <c r="J24" i="15"/>
  <c r="J23" i="15"/>
  <c r="J22" i="15"/>
  <c r="E31" i="15"/>
  <c r="E30" i="15"/>
  <c r="E29" i="15"/>
  <c r="E28" i="15"/>
  <c r="E27" i="15"/>
  <c r="E26" i="15"/>
  <c r="E25" i="15"/>
  <c r="E24" i="15"/>
  <c r="E23" i="15"/>
  <c r="E22" i="15"/>
  <c r="E20" i="15"/>
  <c r="E19" i="15"/>
  <c r="E18" i="15"/>
  <c r="E17" i="15"/>
  <c r="E16" i="15"/>
  <c r="E15" i="15"/>
  <c r="E14" i="15"/>
  <c r="E13" i="15"/>
  <c r="E12" i="15"/>
  <c r="A48" i="67"/>
  <c r="E46" i="67"/>
  <c r="B46" i="67"/>
  <c r="E45" i="67"/>
  <c r="E44" i="67"/>
  <c r="E43" i="67"/>
  <c r="E42" i="67"/>
  <c r="E41" i="67"/>
  <c r="E40" i="67"/>
  <c r="E39" i="67"/>
  <c r="E38" i="67"/>
  <c r="E36" i="67"/>
  <c r="E35" i="67"/>
  <c r="E34" i="67"/>
  <c r="E33" i="67"/>
  <c r="E32" i="67"/>
  <c r="E31" i="67"/>
  <c r="E30" i="67"/>
  <c r="E29" i="67"/>
  <c r="E28" i="67"/>
  <c r="E27" i="67"/>
  <c r="E26" i="67"/>
  <c r="E25" i="67"/>
  <c r="E24" i="67"/>
  <c r="E23" i="67"/>
  <c r="E22" i="67"/>
  <c r="E21" i="67"/>
  <c r="E20" i="67"/>
  <c r="E19" i="67"/>
  <c r="E18" i="67"/>
  <c r="E17" i="67"/>
  <c r="E16" i="67"/>
  <c r="E15" i="67"/>
  <c r="E9" i="67"/>
  <c r="E7" i="67"/>
  <c r="E5" i="67"/>
  <c r="A5" i="67"/>
  <c r="A55" i="66"/>
  <c r="G36" i="66"/>
  <c r="E36" i="66"/>
  <c r="I35" i="66"/>
  <c r="I34" i="66"/>
  <c r="I33" i="66"/>
  <c r="I32" i="66"/>
  <c r="I31" i="66"/>
  <c r="I30" i="66"/>
  <c r="I29" i="66"/>
  <c r="I28" i="66"/>
  <c r="I27" i="66"/>
  <c r="I26" i="66"/>
  <c r="G24" i="66"/>
  <c r="G37" i="66" s="1"/>
  <c r="E24" i="66"/>
  <c r="E37" i="66" s="1"/>
  <c r="I23" i="66"/>
  <c r="I22" i="66"/>
  <c r="I21" i="66"/>
  <c r="I20" i="66"/>
  <c r="I19" i="66"/>
  <c r="I18" i="66"/>
  <c r="I17" i="66"/>
  <c r="I16" i="66"/>
  <c r="I15" i="66"/>
  <c r="I9" i="66"/>
  <c r="I7" i="66"/>
  <c r="I5" i="66"/>
  <c r="A5" i="66"/>
  <c r="A48" i="65"/>
  <c r="E46" i="65"/>
  <c r="B46" i="65"/>
  <c r="E45" i="65"/>
  <c r="E44" i="65"/>
  <c r="E43" i="65"/>
  <c r="E42" i="65"/>
  <c r="E41" i="65"/>
  <c r="E40" i="65"/>
  <c r="E39" i="65"/>
  <c r="E38" i="65"/>
  <c r="E36" i="65"/>
  <c r="E35" i="65"/>
  <c r="E34" i="65"/>
  <c r="E33" i="65"/>
  <c r="E32" i="65"/>
  <c r="E31" i="65"/>
  <c r="E30" i="65"/>
  <c r="E29" i="65"/>
  <c r="E28" i="65"/>
  <c r="E27" i="65"/>
  <c r="E26" i="65"/>
  <c r="E25" i="65"/>
  <c r="E24" i="65"/>
  <c r="E23" i="65"/>
  <c r="E22" i="65"/>
  <c r="E21" i="65"/>
  <c r="E20" i="65"/>
  <c r="E19" i="65"/>
  <c r="E18" i="65"/>
  <c r="E17" i="65"/>
  <c r="E16" i="65"/>
  <c r="E15" i="65"/>
  <c r="E9" i="65"/>
  <c r="E7" i="65"/>
  <c r="E5" i="65"/>
  <c r="A5" i="65"/>
  <c r="A55" i="64"/>
  <c r="G36" i="64"/>
  <c r="D37" i="65" s="1"/>
  <c r="E36" i="64"/>
  <c r="C37" i="67" s="1"/>
  <c r="I35" i="64"/>
  <c r="I34" i="64"/>
  <c r="I33" i="64"/>
  <c r="I32" i="64"/>
  <c r="I31" i="64"/>
  <c r="I30" i="64"/>
  <c r="I29" i="64"/>
  <c r="I28" i="64"/>
  <c r="I27" i="64"/>
  <c r="I26" i="64"/>
  <c r="G24" i="64"/>
  <c r="D14" i="67" s="1"/>
  <c r="E24" i="64"/>
  <c r="E37" i="64" s="1"/>
  <c r="I23" i="64"/>
  <c r="I22" i="64"/>
  <c r="I21" i="64"/>
  <c r="I20" i="64"/>
  <c r="I19" i="64"/>
  <c r="I18" i="64"/>
  <c r="I17" i="64"/>
  <c r="I16" i="64"/>
  <c r="I15" i="64"/>
  <c r="I9" i="64"/>
  <c r="I7" i="64"/>
  <c r="I5" i="64"/>
  <c r="A5" i="64"/>
  <c r="A48" i="63"/>
  <c r="E46" i="63"/>
  <c r="B46" i="63"/>
  <c r="E45" i="63"/>
  <c r="E44" i="63"/>
  <c r="E43" i="63"/>
  <c r="E42" i="63"/>
  <c r="E41" i="63"/>
  <c r="E40" i="63"/>
  <c r="E39" i="63"/>
  <c r="E38" i="63"/>
  <c r="E36" i="63"/>
  <c r="E35" i="63"/>
  <c r="E34" i="63"/>
  <c r="E33" i="63"/>
  <c r="E32" i="63"/>
  <c r="E31" i="63"/>
  <c r="E30" i="63"/>
  <c r="E29" i="63"/>
  <c r="E28" i="63"/>
  <c r="E27" i="63"/>
  <c r="E26" i="63"/>
  <c r="E25" i="63"/>
  <c r="E24" i="63"/>
  <c r="E23" i="63"/>
  <c r="E22" i="63"/>
  <c r="E21" i="63"/>
  <c r="E20" i="63"/>
  <c r="E19" i="63"/>
  <c r="E18" i="63"/>
  <c r="E17" i="63"/>
  <c r="E16" i="63"/>
  <c r="E15" i="63"/>
  <c r="E9" i="63"/>
  <c r="E7" i="63"/>
  <c r="E5" i="63"/>
  <c r="A5" i="63"/>
  <c r="A55" i="62"/>
  <c r="G36" i="62"/>
  <c r="E36" i="62"/>
  <c r="I35" i="62"/>
  <c r="I34" i="62"/>
  <c r="I33" i="62"/>
  <c r="I32" i="62"/>
  <c r="I31" i="62"/>
  <c r="I30" i="62"/>
  <c r="I29" i="62"/>
  <c r="I28" i="62"/>
  <c r="I27" i="62"/>
  <c r="I26" i="62"/>
  <c r="G24" i="62"/>
  <c r="G37" i="62" s="1"/>
  <c r="E24" i="62"/>
  <c r="E37" i="62" s="1"/>
  <c r="I23" i="62"/>
  <c r="I22" i="62"/>
  <c r="I21" i="62"/>
  <c r="I20" i="62"/>
  <c r="I19" i="62"/>
  <c r="I18" i="62"/>
  <c r="I17" i="62"/>
  <c r="I16" i="62"/>
  <c r="I15" i="62"/>
  <c r="I9" i="62"/>
  <c r="I7" i="62"/>
  <c r="I5" i="62"/>
  <c r="A5" i="62"/>
  <c r="I36" i="62" l="1"/>
  <c r="I36" i="66"/>
  <c r="I24" i="62"/>
  <c r="I24" i="66"/>
  <c r="E37" i="67"/>
  <c r="C14" i="65"/>
  <c r="E14" i="65" s="1"/>
  <c r="D14" i="65"/>
  <c r="D37" i="67"/>
  <c r="I24" i="64"/>
  <c r="I36" i="64"/>
  <c r="G37" i="64"/>
  <c r="D47" i="65" s="1"/>
  <c r="C47" i="65"/>
  <c r="C47" i="67"/>
  <c r="C37" i="65"/>
  <c r="E37" i="65" s="1"/>
  <c r="D47" i="67"/>
  <c r="C14" i="67"/>
  <c r="E14" i="67" s="1"/>
  <c r="A61" i="17"/>
  <c r="G61" i="17"/>
  <c r="A69" i="17"/>
  <c r="G69" i="17"/>
  <c r="I37" i="62" l="1"/>
  <c r="I37" i="66"/>
  <c r="I37" i="64"/>
  <c r="A48" i="61"/>
  <c r="E46" i="61"/>
  <c r="B46" i="61"/>
  <c r="E45" i="61"/>
  <c r="E44" i="61"/>
  <c r="E43" i="61"/>
  <c r="E42" i="61"/>
  <c r="E41" i="61"/>
  <c r="E40" i="61"/>
  <c r="E39" i="61"/>
  <c r="E38" i="61"/>
  <c r="E36" i="61"/>
  <c r="E35" i="61"/>
  <c r="E34" i="61"/>
  <c r="E33" i="61"/>
  <c r="E32" i="61"/>
  <c r="E31" i="61"/>
  <c r="E30" i="61"/>
  <c r="E29" i="61"/>
  <c r="E28" i="61"/>
  <c r="E27" i="61"/>
  <c r="E26" i="61"/>
  <c r="E25" i="61"/>
  <c r="E24" i="61"/>
  <c r="E23" i="61"/>
  <c r="E22" i="61"/>
  <c r="E21" i="61"/>
  <c r="E20" i="61"/>
  <c r="E19" i="61"/>
  <c r="E18" i="61"/>
  <c r="E17" i="61"/>
  <c r="E16" i="61"/>
  <c r="E15" i="61"/>
  <c r="E9" i="61"/>
  <c r="E7" i="61"/>
  <c r="E5" i="61"/>
  <c r="A5" i="61"/>
  <c r="A55" i="60"/>
  <c r="G36" i="60"/>
  <c r="E36" i="60"/>
  <c r="I35" i="60"/>
  <c r="I34" i="60"/>
  <c r="I33" i="60"/>
  <c r="I32" i="60"/>
  <c r="I31" i="60"/>
  <c r="I30" i="60"/>
  <c r="I29" i="60"/>
  <c r="I28" i="60"/>
  <c r="I27" i="60"/>
  <c r="I26" i="60"/>
  <c r="G24" i="60"/>
  <c r="D14" i="63" s="1"/>
  <c r="E24" i="60"/>
  <c r="I23" i="60"/>
  <c r="I22" i="60"/>
  <c r="I21" i="60"/>
  <c r="I20" i="60"/>
  <c r="I19" i="60"/>
  <c r="I18" i="60"/>
  <c r="I17" i="60"/>
  <c r="I16" i="60"/>
  <c r="I15" i="60"/>
  <c r="I9" i="60"/>
  <c r="I7" i="60"/>
  <c r="I5" i="60"/>
  <c r="A5" i="60"/>
  <c r="D37" i="61" l="1"/>
  <c r="D37" i="63"/>
  <c r="C14" i="61"/>
  <c r="C14" i="63"/>
  <c r="E14" i="63" s="1"/>
  <c r="C37" i="61"/>
  <c r="E37" i="61" s="1"/>
  <c r="C37" i="63"/>
  <c r="G37" i="60"/>
  <c r="D14" i="61"/>
  <c r="E14" i="61" s="1"/>
  <c r="I36" i="60"/>
  <c r="I24" i="60"/>
  <c r="E37" i="60"/>
  <c r="E12" i="49"/>
  <c r="C47" i="61" l="1"/>
  <c r="C47" i="63"/>
  <c r="D47" i="61"/>
  <c r="D47" i="63"/>
  <c r="E37" i="63"/>
  <c r="I37" i="60"/>
  <c r="F32" i="59"/>
  <c r="E32" i="59"/>
  <c r="I56" i="50" s="1"/>
  <c r="D32" i="59"/>
  <c r="C32" i="59"/>
  <c r="G31" i="59"/>
  <c r="G30" i="59"/>
  <c r="G29" i="59"/>
  <c r="G28" i="59"/>
  <c r="G27" i="59"/>
  <c r="G26" i="59"/>
  <c r="F24" i="59"/>
  <c r="F33" i="59" s="1"/>
  <c r="E24" i="59"/>
  <c r="D24" i="59"/>
  <c r="C24" i="59"/>
  <c r="G23" i="59"/>
  <c r="G22" i="59"/>
  <c r="G21" i="59"/>
  <c r="G20" i="59"/>
  <c r="G19" i="59"/>
  <c r="G18" i="59"/>
  <c r="G17" i="59"/>
  <c r="G16" i="59"/>
  <c r="G15" i="59"/>
  <c r="G14" i="59"/>
  <c r="G13" i="59"/>
  <c r="G12" i="59"/>
  <c r="G11" i="59"/>
  <c r="G10" i="59"/>
  <c r="G9" i="59"/>
  <c r="G8" i="59"/>
  <c r="A3" i="59"/>
  <c r="F32" i="58"/>
  <c r="E32" i="58"/>
  <c r="D32" i="58"/>
  <c r="C32" i="58"/>
  <c r="G31" i="58"/>
  <c r="G30" i="58"/>
  <c r="G29" i="58"/>
  <c r="G28" i="58"/>
  <c r="G27" i="58"/>
  <c r="G26" i="58"/>
  <c r="F24" i="58"/>
  <c r="E24" i="58"/>
  <c r="E33" i="58" s="1"/>
  <c r="D24" i="58"/>
  <c r="C24" i="58"/>
  <c r="G23" i="58"/>
  <c r="G22" i="58"/>
  <c r="G21" i="58"/>
  <c r="G20" i="58"/>
  <c r="G19" i="58"/>
  <c r="G18" i="58"/>
  <c r="G17" i="58"/>
  <c r="G16" i="58"/>
  <c r="G15" i="58"/>
  <c r="G14" i="58"/>
  <c r="G13" i="58"/>
  <c r="G12" i="58"/>
  <c r="G11" i="58"/>
  <c r="G10" i="58"/>
  <c r="G9" i="58"/>
  <c r="G8" i="58"/>
  <c r="A3" i="58"/>
  <c r="F32" i="57"/>
  <c r="E32" i="57"/>
  <c r="D32" i="57"/>
  <c r="C32" i="57"/>
  <c r="G31" i="57"/>
  <c r="G30" i="57"/>
  <c r="G29" i="57"/>
  <c r="G28" i="57"/>
  <c r="G27" i="57"/>
  <c r="G26" i="57"/>
  <c r="F24" i="57"/>
  <c r="E24" i="57"/>
  <c r="D24" i="57"/>
  <c r="D33" i="57" s="1"/>
  <c r="C24" i="57"/>
  <c r="G23" i="57"/>
  <c r="G22" i="57"/>
  <c r="G21" i="57"/>
  <c r="G20" i="57"/>
  <c r="G19" i="57"/>
  <c r="G18" i="57"/>
  <c r="G17" i="57"/>
  <c r="G16" i="57"/>
  <c r="G15" i="57"/>
  <c r="G14" i="57"/>
  <c r="G13" i="57"/>
  <c r="G12" i="57"/>
  <c r="G11" i="57"/>
  <c r="G10" i="57"/>
  <c r="G9" i="57"/>
  <c r="G8" i="57"/>
  <c r="A3" i="57"/>
  <c r="F32" i="56"/>
  <c r="K53" i="50" s="1"/>
  <c r="E32" i="56"/>
  <c r="D32" i="56"/>
  <c r="C32" i="56"/>
  <c r="G31" i="56"/>
  <c r="G30" i="56"/>
  <c r="G29" i="56"/>
  <c r="G28" i="56"/>
  <c r="G27" i="56"/>
  <c r="G26" i="56"/>
  <c r="F24" i="56"/>
  <c r="E24" i="56"/>
  <c r="D24" i="56"/>
  <c r="C24" i="56"/>
  <c r="C33" i="56" s="1"/>
  <c r="G23" i="56"/>
  <c r="G22" i="56"/>
  <c r="G21" i="56"/>
  <c r="G20" i="56"/>
  <c r="G19" i="56"/>
  <c r="G18" i="56"/>
  <c r="G17" i="56"/>
  <c r="G16" i="56"/>
  <c r="G15" i="56"/>
  <c r="G14" i="56"/>
  <c r="G13" i="56"/>
  <c r="G12" i="56"/>
  <c r="G11" i="56"/>
  <c r="G10" i="56"/>
  <c r="G9" i="56"/>
  <c r="G8" i="56"/>
  <c r="A3" i="56"/>
  <c r="F32" i="55"/>
  <c r="E32" i="55"/>
  <c r="I52" i="50" s="1"/>
  <c r="D32" i="55"/>
  <c r="C32" i="55"/>
  <c r="G31" i="55"/>
  <c r="G30" i="55"/>
  <c r="G29" i="55"/>
  <c r="G28" i="55"/>
  <c r="G27" i="55"/>
  <c r="G26" i="55"/>
  <c r="F24" i="55"/>
  <c r="F33" i="55" s="1"/>
  <c r="E24" i="55"/>
  <c r="D24" i="55"/>
  <c r="C24" i="55"/>
  <c r="G23" i="55"/>
  <c r="G22" i="55"/>
  <c r="G21" i="55"/>
  <c r="G20" i="55"/>
  <c r="G19" i="55"/>
  <c r="G18" i="55"/>
  <c r="G17" i="55"/>
  <c r="G16" i="55"/>
  <c r="G15" i="55"/>
  <c r="G14" i="55"/>
  <c r="G13" i="55"/>
  <c r="G12" i="55"/>
  <c r="G11" i="55"/>
  <c r="G10" i="55"/>
  <c r="G9" i="55"/>
  <c r="G8" i="55"/>
  <c r="A3" i="55"/>
  <c r="F32" i="54"/>
  <c r="K51" i="50" s="1"/>
  <c r="E32" i="54"/>
  <c r="D32" i="54"/>
  <c r="C32" i="54"/>
  <c r="G31" i="54"/>
  <c r="G30" i="54"/>
  <c r="G29" i="54"/>
  <c r="G28" i="54"/>
  <c r="G27" i="54"/>
  <c r="G26" i="54"/>
  <c r="F24" i="54"/>
  <c r="E24" i="54"/>
  <c r="E33" i="54" s="1"/>
  <c r="D24" i="54"/>
  <c r="C24" i="54"/>
  <c r="G23" i="54"/>
  <c r="G22" i="54"/>
  <c r="G21" i="54"/>
  <c r="G20" i="54"/>
  <c r="G19" i="54"/>
  <c r="G18" i="54"/>
  <c r="G17" i="54"/>
  <c r="G16" i="54"/>
  <c r="G15" i="54"/>
  <c r="G14" i="54"/>
  <c r="G13" i="54"/>
  <c r="G12" i="54"/>
  <c r="G11" i="54"/>
  <c r="G10" i="54"/>
  <c r="G9" i="54"/>
  <c r="G8" i="54"/>
  <c r="A3" i="54"/>
  <c r="F32" i="53"/>
  <c r="K50" i="50" s="1"/>
  <c r="E32" i="53"/>
  <c r="I50" i="50" s="1"/>
  <c r="D32" i="53"/>
  <c r="C32" i="53"/>
  <c r="E50" i="50" s="1"/>
  <c r="G31" i="53"/>
  <c r="G30" i="53"/>
  <c r="G29" i="53"/>
  <c r="G28" i="53"/>
  <c r="G27" i="53"/>
  <c r="G26" i="53"/>
  <c r="F24" i="53"/>
  <c r="E24" i="53"/>
  <c r="D24" i="53"/>
  <c r="D33" i="53" s="1"/>
  <c r="C24" i="53"/>
  <c r="E40" i="50" s="1"/>
  <c r="G23" i="53"/>
  <c r="G22" i="53"/>
  <c r="G21" i="53"/>
  <c r="G20" i="53"/>
  <c r="G19" i="53"/>
  <c r="G18" i="53"/>
  <c r="G17" i="53"/>
  <c r="G16" i="53"/>
  <c r="G15" i="53"/>
  <c r="G14" i="53"/>
  <c r="G13" i="53"/>
  <c r="G12" i="53"/>
  <c r="G11" i="53"/>
  <c r="G10" i="53"/>
  <c r="G9" i="53"/>
  <c r="G8" i="53"/>
  <c r="A3" i="53"/>
  <c r="F32" i="52"/>
  <c r="K49" i="50" s="1"/>
  <c r="E32" i="52"/>
  <c r="I49" i="50" s="1"/>
  <c r="D32" i="52"/>
  <c r="G49" i="50" s="1"/>
  <c r="C32" i="52"/>
  <c r="G31" i="52"/>
  <c r="G30" i="52"/>
  <c r="G29" i="52"/>
  <c r="G28" i="52"/>
  <c r="G27" i="52"/>
  <c r="G26" i="52"/>
  <c r="F24" i="52"/>
  <c r="K39" i="50" s="1"/>
  <c r="E24" i="52"/>
  <c r="D24" i="52"/>
  <c r="C24" i="52"/>
  <c r="C33" i="52" s="1"/>
  <c r="G23" i="52"/>
  <c r="G22" i="52"/>
  <c r="G21" i="52"/>
  <c r="G20" i="52"/>
  <c r="G19" i="52"/>
  <c r="G18" i="52"/>
  <c r="G17" i="52"/>
  <c r="G16" i="52"/>
  <c r="G15" i="52"/>
  <c r="G14" i="52"/>
  <c r="G13" i="52"/>
  <c r="G12" i="52"/>
  <c r="G11" i="52"/>
  <c r="G10" i="52"/>
  <c r="G9" i="52"/>
  <c r="G8" i="52"/>
  <c r="A3" i="52"/>
  <c r="F32" i="51"/>
  <c r="E32" i="51"/>
  <c r="I48" i="50" s="1"/>
  <c r="D32" i="51"/>
  <c r="C32" i="51"/>
  <c r="E48" i="50" s="1"/>
  <c r="G31" i="51"/>
  <c r="G30" i="51"/>
  <c r="G29" i="51"/>
  <c r="G28" i="51"/>
  <c r="G27" i="51"/>
  <c r="G26" i="51"/>
  <c r="F24" i="51"/>
  <c r="F33" i="51" s="1"/>
  <c r="E24" i="51"/>
  <c r="I38" i="50" s="1"/>
  <c r="D24" i="51"/>
  <c r="C24" i="51"/>
  <c r="G23" i="51"/>
  <c r="G22" i="51"/>
  <c r="G21" i="51"/>
  <c r="G20" i="51"/>
  <c r="G19" i="51"/>
  <c r="G18" i="51"/>
  <c r="G17" i="51"/>
  <c r="G16" i="51"/>
  <c r="G15" i="51"/>
  <c r="G14" i="51"/>
  <c r="G13" i="51"/>
  <c r="G12" i="51"/>
  <c r="G11" i="51"/>
  <c r="G10" i="51"/>
  <c r="G9" i="51"/>
  <c r="G8" i="51"/>
  <c r="A3" i="51"/>
  <c r="K56" i="50"/>
  <c r="G56" i="50"/>
  <c r="E56" i="50"/>
  <c r="K55" i="50"/>
  <c r="I55" i="50"/>
  <c r="G55" i="50"/>
  <c r="E55" i="50"/>
  <c r="K54" i="50"/>
  <c r="I54" i="50"/>
  <c r="G54" i="50"/>
  <c r="E54" i="50"/>
  <c r="I53" i="50"/>
  <c r="G53" i="50"/>
  <c r="E53" i="50"/>
  <c r="K52" i="50"/>
  <c r="G52" i="50"/>
  <c r="E52" i="50"/>
  <c r="I51" i="50"/>
  <c r="G51" i="50"/>
  <c r="E51" i="50"/>
  <c r="G50" i="50"/>
  <c r="E49" i="50"/>
  <c r="K48" i="50"/>
  <c r="G48" i="50"/>
  <c r="K46" i="50"/>
  <c r="I46" i="50"/>
  <c r="G46" i="50"/>
  <c r="E46" i="50"/>
  <c r="I45" i="50"/>
  <c r="G45" i="50"/>
  <c r="E45" i="50"/>
  <c r="K44" i="50"/>
  <c r="G44" i="50"/>
  <c r="E44" i="50"/>
  <c r="K43" i="50"/>
  <c r="I43" i="50"/>
  <c r="G43" i="50"/>
  <c r="E43" i="50"/>
  <c r="K42" i="50"/>
  <c r="I42" i="50"/>
  <c r="G42" i="50"/>
  <c r="E42" i="50"/>
  <c r="G41" i="50"/>
  <c r="E41" i="50"/>
  <c r="K40" i="50"/>
  <c r="G40" i="50"/>
  <c r="I39" i="50"/>
  <c r="G39" i="50"/>
  <c r="E39" i="50"/>
  <c r="G38" i="50"/>
  <c r="G47" i="50" s="1"/>
  <c r="E7" i="50"/>
  <c r="E16" i="49"/>
  <c r="E9" i="50" s="1"/>
  <c r="A1" i="49"/>
  <c r="A1" i="50" s="1"/>
  <c r="G57" i="50" l="1"/>
  <c r="G24" i="51"/>
  <c r="G33" i="51" s="1"/>
  <c r="C33" i="51"/>
  <c r="G32" i="51"/>
  <c r="D33" i="52"/>
  <c r="E33" i="53"/>
  <c r="F33" i="54"/>
  <c r="G24" i="55"/>
  <c r="C33" i="55"/>
  <c r="G32" i="55"/>
  <c r="D33" i="56"/>
  <c r="E33" i="57"/>
  <c r="F33" i="58"/>
  <c r="G24" i="59"/>
  <c r="G33" i="59" s="1"/>
  <c r="C33" i="59"/>
  <c r="G32" i="59"/>
  <c r="G58" i="50"/>
  <c r="I57" i="50"/>
  <c r="M50" i="50"/>
  <c r="I40" i="50"/>
  <c r="I41" i="50"/>
  <c r="I44" i="50"/>
  <c r="D33" i="51"/>
  <c r="E33" i="52"/>
  <c r="F33" i="53"/>
  <c r="G24" i="54"/>
  <c r="G33" i="54" s="1"/>
  <c r="C33" i="54"/>
  <c r="G32" i="54"/>
  <c r="D33" i="55"/>
  <c r="E33" i="56"/>
  <c r="F33" i="57"/>
  <c r="G24" i="58"/>
  <c r="C33" i="58"/>
  <c r="G32" i="58"/>
  <c r="D33" i="59"/>
  <c r="K38" i="50"/>
  <c r="K41" i="50"/>
  <c r="K45" i="50"/>
  <c r="M45" i="50" s="1"/>
  <c r="K57" i="50"/>
  <c r="E33" i="51"/>
  <c r="F33" i="52"/>
  <c r="G24" i="53"/>
  <c r="G33" i="53" s="1"/>
  <c r="C33" i="53"/>
  <c r="G32" i="53"/>
  <c r="D33" i="54"/>
  <c r="E33" i="55"/>
  <c r="F33" i="56"/>
  <c r="G24" i="57"/>
  <c r="C33" i="57"/>
  <c r="G32" i="57"/>
  <c r="D33" i="58"/>
  <c r="E33" i="59"/>
  <c r="E38" i="50"/>
  <c r="E47" i="50" s="1"/>
  <c r="M39" i="50"/>
  <c r="M40" i="50"/>
  <c r="M42" i="50"/>
  <c r="M43" i="50"/>
  <c r="M44" i="50"/>
  <c r="M46" i="50"/>
  <c r="E57" i="50"/>
  <c r="M49" i="50"/>
  <c r="M51" i="50"/>
  <c r="M52" i="50"/>
  <c r="M53" i="50"/>
  <c r="M54" i="50"/>
  <c r="M55" i="50"/>
  <c r="M56" i="50"/>
  <c r="G24" i="52"/>
  <c r="G32" i="52"/>
  <c r="G24" i="56"/>
  <c r="G32" i="56"/>
  <c r="A1" i="59"/>
  <c r="A1" i="57"/>
  <c r="A1" i="55"/>
  <c r="A1" i="53"/>
  <c r="A1" i="51"/>
  <c r="A1" i="58"/>
  <c r="A1" i="56"/>
  <c r="A1" i="54"/>
  <c r="A1" i="52"/>
  <c r="M38" i="50"/>
  <c r="M48" i="50"/>
  <c r="G33" i="52" l="1"/>
  <c r="M57" i="50"/>
  <c r="G33" i="55"/>
  <c r="I47" i="50"/>
  <c r="I58" i="50" s="1"/>
  <c r="E58" i="50"/>
  <c r="G33" i="56"/>
  <c r="M41" i="50"/>
  <c r="M47" i="50" s="1"/>
  <c r="G33" i="57"/>
  <c r="K47" i="50"/>
  <c r="K58" i="50" s="1"/>
  <c r="G33" i="58"/>
  <c r="A48" i="42"/>
  <c r="A55" i="36"/>
  <c r="A48" i="41"/>
  <c r="A55" i="34"/>
  <c r="A46" i="40"/>
  <c r="A55" i="32"/>
  <c r="A46" i="39"/>
  <c r="A55" i="19"/>
  <c r="A70" i="43"/>
  <c r="G52" i="17"/>
  <c r="G79" i="17"/>
  <c r="A52" i="17"/>
  <c r="A79" i="17"/>
  <c r="M58" i="50" l="1"/>
  <c r="E35" i="50" s="1"/>
  <c r="J2" i="17"/>
  <c r="O2" i="17"/>
  <c r="P2" i="17"/>
  <c r="N2" i="17"/>
  <c r="L2" i="17"/>
  <c r="E14" i="49" l="1"/>
  <c r="E13" i="49"/>
  <c r="K32" i="15"/>
  <c r="L32" i="15"/>
  <c r="F32" i="15"/>
  <c r="M23" i="15"/>
  <c r="M24" i="15"/>
  <c r="M25" i="15"/>
  <c r="M26" i="15"/>
  <c r="M27" i="15"/>
  <c r="M28" i="15"/>
  <c r="M29" i="15"/>
  <c r="M30" i="15"/>
  <c r="M31" i="15"/>
  <c r="M22" i="15"/>
  <c r="M13" i="15"/>
  <c r="M14" i="15"/>
  <c r="M15" i="15"/>
  <c r="M16" i="15"/>
  <c r="M17" i="15"/>
  <c r="M18" i="15"/>
  <c r="M19" i="15"/>
  <c r="M20" i="15"/>
  <c r="M12" i="15"/>
  <c r="K21" i="15"/>
  <c r="L21" i="15"/>
  <c r="F21" i="15"/>
  <c r="G21" i="15"/>
  <c r="H13" i="15"/>
  <c r="H14" i="15"/>
  <c r="H15" i="15"/>
  <c r="H16" i="15"/>
  <c r="H17" i="15"/>
  <c r="H18" i="15"/>
  <c r="H19" i="15"/>
  <c r="H20" i="15"/>
  <c r="H12" i="15"/>
  <c r="F33" i="15" l="1"/>
  <c r="K33" i="15"/>
  <c r="L33" i="15"/>
  <c r="M32" i="15"/>
  <c r="M21" i="15"/>
  <c r="H21" i="15"/>
  <c r="E32" i="15"/>
  <c r="J21" i="15"/>
  <c r="M34" i="15" l="1"/>
  <c r="M33" i="15"/>
  <c r="H27" i="47" l="1"/>
  <c r="J32" i="15" l="1"/>
  <c r="J33" i="15" s="1"/>
  <c r="E19" i="41"/>
  <c r="E20" i="41"/>
  <c r="E21" i="41"/>
  <c r="E22" i="41"/>
  <c r="E23" i="41"/>
  <c r="E24" i="41"/>
  <c r="E25" i="41"/>
  <c r="E26" i="41"/>
  <c r="E27" i="41"/>
  <c r="E28" i="41"/>
  <c r="E16" i="42"/>
  <c r="E17" i="42"/>
  <c r="E18" i="42"/>
  <c r="E19" i="42"/>
  <c r="E20" i="42"/>
  <c r="E21" i="42"/>
  <c r="E22" i="42"/>
  <c r="E23" i="42"/>
  <c r="E20" i="40"/>
  <c r="E21" i="40"/>
  <c r="E22" i="40"/>
  <c r="E23" i="40"/>
  <c r="E24" i="40"/>
  <c r="E25" i="40"/>
  <c r="E26" i="40"/>
  <c r="E20" i="39"/>
  <c r="E21" i="39"/>
  <c r="E22" i="39"/>
  <c r="E23" i="39"/>
  <c r="E24" i="39"/>
  <c r="E25" i="39"/>
  <c r="A5" i="32" l="1"/>
  <c r="E7" i="39"/>
  <c r="E9" i="39"/>
  <c r="E68" i="43"/>
  <c r="B68" i="43"/>
  <c r="E67" i="43"/>
  <c r="E66" i="43"/>
  <c r="E65" i="43"/>
  <c r="E63" i="43"/>
  <c r="E62" i="43"/>
  <c r="E61" i="43"/>
  <c r="E59" i="43"/>
  <c r="E58" i="43"/>
  <c r="E57" i="43"/>
  <c r="E56" i="43"/>
  <c r="E48" i="43"/>
  <c r="E47" i="43"/>
  <c r="E45" i="43"/>
  <c r="E44" i="43"/>
  <c r="E43" i="43"/>
  <c r="E42" i="43"/>
  <c r="E41" i="43"/>
  <c r="E40" i="43"/>
  <c r="E39" i="43"/>
  <c r="E38" i="43"/>
  <c r="E37" i="43"/>
  <c r="E36" i="43"/>
  <c r="E35" i="43"/>
  <c r="E34" i="43"/>
  <c r="E25" i="43"/>
  <c r="E15" i="43"/>
  <c r="E9" i="43"/>
  <c r="E7" i="43"/>
  <c r="E5" i="43"/>
  <c r="A5" i="43"/>
  <c r="E46" i="42"/>
  <c r="B46" i="42"/>
  <c r="E45" i="42"/>
  <c r="E44" i="42"/>
  <c r="E43" i="42"/>
  <c r="E42" i="42"/>
  <c r="E41" i="42"/>
  <c r="E40" i="42"/>
  <c r="E39" i="42"/>
  <c r="E38" i="42"/>
  <c r="E36" i="42"/>
  <c r="E35" i="42"/>
  <c r="E34" i="42"/>
  <c r="E33" i="42"/>
  <c r="E32" i="42"/>
  <c r="E31" i="42"/>
  <c r="E30" i="42"/>
  <c r="E29" i="42"/>
  <c r="E28" i="42"/>
  <c r="E27" i="42"/>
  <c r="E26" i="42"/>
  <c r="E25" i="42"/>
  <c r="E24" i="42"/>
  <c r="E15" i="42"/>
  <c r="E9" i="42"/>
  <c r="E7" i="42"/>
  <c r="E5" i="42"/>
  <c r="A5" i="42"/>
  <c r="E46" i="41"/>
  <c r="B46" i="41"/>
  <c r="E45" i="41"/>
  <c r="E44" i="41"/>
  <c r="E43" i="41"/>
  <c r="E42" i="41"/>
  <c r="E41" i="41"/>
  <c r="E40" i="41"/>
  <c r="E39" i="41"/>
  <c r="E38" i="41"/>
  <c r="E36" i="41"/>
  <c r="E35" i="41"/>
  <c r="E34" i="41"/>
  <c r="E33" i="41"/>
  <c r="E32" i="41"/>
  <c r="E31" i="41"/>
  <c r="E30" i="41"/>
  <c r="E29" i="41"/>
  <c r="E18" i="41"/>
  <c r="E17" i="41"/>
  <c r="E16" i="41"/>
  <c r="E15" i="41"/>
  <c r="E9" i="41"/>
  <c r="E7" i="41"/>
  <c r="E5" i="41"/>
  <c r="A5" i="41"/>
  <c r="E44" i="40"/>
  <c r="B44" i="40"/>
  <c r="E43" i="40"/>
  <c r="E42" i="40"/>
  <c r="E41" i="40"/>
  <c r="E40" i="40"/>
  <c r="E39" i="40"/>
  <c r="E38" i="40"/>
  <c r="E37" i="40"/>
  <c r="E36" i="40"/>
  <c r="E34" i="40"/>
  <c r="E33" i="40"/>
  <c r="E32" i="40"/>
  <c r="E31" i="40"/>
  <c r="E30" i="40"/>
  <c r="E29" i="40"/>
  <c r="E28" i="40"/>
  <c r="E27" i="40"/>
  <c r="E19" i="40"/>
  <c r="E18" i="40"/>
  <c r="E17" i="40"/>
  <c r="E16" i="40"/>
  <c r="E15" i="40"/>
  <c r="E9" i="40"/>
  <c r="E7" i="40"/>
  <c r="E5" i="40"/>
  <c r="A5" i="40"/>
  <c r="E18" i="39"/>
  <c r="E44" i="39"/>
  <c r="B44" i="39"/>
  <c r="E43" i="39"/>
  <c r="E42" i="39"/>
  <c r="E41" i="39"/>
  <c r="E40" i="39"/>
  <c r="E39" i="39"/>
  <c r="E38" i="39"/>
  <c r="E37" i="39"/>
  <c r="E36" i="39"/>
  <c r="E34" i="39"/>
  <c r="E33" i="39"/>
  <c r="E32" i="39"/>
  <c r="E31" i="39"/>
  <c r="E30" i="39"/>
  <c r="E29" i="39"/>
  <c r="E28" i="39"/>
  <c r="E27" i="39"/>
  <c r="E26" i="39"/>
  <c r="E19" i="39"/>
  <c r="E17" i="39"/>
  <c r="E16" i="39"/>
  <c r="E15" i="39"/>
  <c r="E5" i="39"/>
  <c r="A5" i="39"/>
  <c r="C36" i="13"/>
  <c r="I27" i="36"/>
  <c r="I28" i="36"/>
  <c r="I29" i="36"/>
  <c r="I30" i="36"/>
  <c r="I31" i="36"/>
  <c r="I32" i="36"/>
  <c r="I33" i="36"/>
  <c r="I34" i="36"/>
  <c r="I35" i="36"/>
  <c r="I26" i="36"/>
  <c r="I16" i="36"/>
  <c r="I17" i="36"/>
  <c r="I18" i="36"/>
  <c r="I19" i="36"/>
  <c r="I20" i="36"/>
  <c r="I21" i="36"/>
  <c r="I22" i="36"/>
  <c r="I23" i="36"/>
  <c r="I15" i="36"/>
  <c r="I27" i="34"/>
  <c r="I28" i="34"/>
  <c r="I29" i="34"/>
  <c r="I30" i="34"/>
  <c r="I31" i="34"/>
  <c r="I32" i="34"/>
  <c r="I33" i="34"/>
  <c r="I34" i="34"/>
  <c r="I35" i="34"/>
  <c r="I16" i="34"/>
  <c r="I17" i="34"/>
  <c r="I18" i="34"/>
  <c r="I19" i="34"/>
  <c r="I20" i="34"/>
  <c r="I21" i="34"/>
  <c r="I22" i="34"/>
  <c r="I23" i="34"/>
  <c r="I15" i="34"/>
  <c r="I26" i="34"/>
  <c r="I27" i="32"/>
  <c r="I28" i="32"/>
  <c r="I29" i="32"/>
  <c r="I30" i="32"/>
  <c r="I31" i="32"/>
  <c r="I32" i="32"/>
  <c r="I33" i="32"/>
  <c r="I34" i="32"/>
  <c r="I35" i="32"/>
  <c r="I16" i="32"/>
  <c r="I17" i="32"/>
  <c r="I18" i="32"/>
  <c r="I19" i="32"/>
  <c r="I20" i="32"/>
  <c r="I21" i="32"/>
  <c r="I22" i="32"/>
  <c r="I23" i="32"/>
  <c r="I15" i="32"/>
  <c r="I24" i="32" s="1"/>
  <c r="I26" i="32"/>
  <c r="I27" i="19"/>
  <c r="I28" i="19"/>
  <c r="I29" i="19"/>
  <c r="I30" i="19"/>
  <c r="I31" i="19"/>
  <c r="I32" i="19"/>
  <c r="I33" i="19"/>
  <c r="I34" i="19"/>
  <c r="I35" i="19"/>
  <c r="I26" i="19"/>
  <c r="I16" i="19"/>
  <c r="I17" i="19"/>
  <c r="I18" i="19"/>
  <c r="I19" i="19"/>
  <c r="I20" i="19"/>
  <c r="I21" i="19"/>
  <c r="I22" i="19"/>
  <c r="I23" i="19"/>
  <c r="I15" i="19"/>
  <c r="G36" i="36"/>
  <c r="D37" i="42" s="1"/>
  <c r="E36" i="36"/>
  <c r="C37" i="42" s="1"/>
  <c r="G24" i="36"/>
  <c r="E24" i="36"/>
  <c r="I9" i="36"/>
  <c r="I7" i="36"/>
  <c r="I5" i="36"/>
  <c r="A5" i="36"/>
  <c r="G36" i="34"/>
  <c r="D37" i="41" s="1"/>
  <c r="E36" i="34"/>
  <c r="C37" i="41" s="1"/>
  <c r="G24" i="34"/>
  <c r="E24" i="34"/>
  <c r="I9" i="34"/>
  <c r="I7" i="34"/>
  <c r="I5" i="34"/>
  <c r="A5" i="34"/>
  <c r="G36" i="32"/>
  <c r="D35" i="40" s="1"/>
  <c r="E36" i="32"/>
  <c r="C35" i="40" s="1"/>
  <c r="G24" i="32"/>
  <c r="E24" i="32"/>
  <c r="E37" i="32" s="1"/>
  <c r="C45" i="40" s="1"/>
  <c r="I9" i="32"/>
  <c r="I7" i="32"/>
  <c r="I5" i="32"/>
  <c r="I36" i="32" l="1"/>
  <c r="I36" i="36"/>
  <c r="I36" i="34"/>
  <c r="E37" i="34"/>
  <c r="C47" i="41" s="1"/>
  <c r="C35" i="60"/>
  <c r="C35" i="66"/>
  <c r="C35" i="64"/>
  <c r="C35" i="62"/>
  <c r="D14" i="41"/>
  <c r="G37" i="34"/>
  <c r="D47" i="41" s="1"/>
  <c r="D14" i="40"/>
  <c r="G37" i="32"/>
  <c r="D45" i="40" s="1"/>
  <c r="D14" i="42"/>
  <c r="G37" i="36"/>
  <c r="D47" i="42" s="1"/>
  <c r="C14" i="42"/>
  <c r="E14" i="42" s="1"/>
  <c r="E37" i="36"/>
  <c r="C47" i="42" s="1"/>
  <c r="I24" i="34"/>
  <c r="E35" i="40"/>
  <c r="C14" i="40"/>
  <c r="E14" i="40" s="1"/>
  <c r="I24" i="36"/>
  <c r="I37" i="36" s="1"/>
  <c r="C35" i="19"/>
  <c r="E37" i="42"/>
  <c r="E37" i="41"/>
  <c r="C14" i="41"/>
  <c r="C35" i="34"/>
  <c r="C35" i="36"/>
  <c r="C35" i="32"/>
  <c r="I37" i="32"/>
  <c r="E21" i="15"/>
  <c r="E33" i="15" s="1"/>
  <c r="I9" i="19"/>
  <c r="I7" i="19"/>
  <c r="I5" i="19"/>
  <c r="I37" i="34" l="1"/>
  <c r="E14" i="41"/>
  <c r="E47" i="41"/>
  <c r="E45" i="40"/>
  <c r="I28" i="13"/>
  <c r="I29" i="13"/>
  <c r="I30" i="13"/>
  <c r="I31" i="13"/>
  <c r="I32" i="13"/>
  <c r="I33" i="13"/>
  <c r="I35" i="13"/>
  <c r="I36" i="13"/>
  <c r="I27" i="13"/>
  <c r="I17" i="13"/>
  <c r="I18" i="13"/>
  <c r="I19" i="13"/>
  <c r="I20" i="13"/>
  <c r="I21" i="13"/>
  <c r="I22" i="13"/>
  <c r="I24" i="13"/>
  <c r="I16" i="13"/>
  <c r="E10" i="13"/>
  <c r="C10" i="13"/>
  <c r="A10" i="13"/>
  <c r="A8" i="13"/>
  <c r="A7" i="65" l="1"/>
  <c r="A7" i="64"/>
  <c r="A7" i="67"/>
  <c r="A7" i="62"/>
  <c r="A7" i="66"/>
  <c r="A7" i="63"/>
  <c r="A7" i="61"/>
  <c r="A7" i="60"/>
  <c r="C7" i="63"/>
  <c r="C7" i="65"/>
  <c r="A9" i="64"/>
  <c r="A9" i="62"/>
  <c r="A9" i="66"/>
  <c r="C7" i="67"/>
  <c r="A9" i="60"/>
  <c r="C7" i="61"/>
  <c r="C9" i="62"/>
  <c r="C9" i="66"/>
  <c r="C9" i="64"/>
  <c r="A9" i="63"/>
  <c r="A9" i="65"/>
  <c r="A9" i="67"/>
  <c r="C9" i="60"/>
  <c r="A9" i="61"/>
  <c r="E9" i="66"/>
  <c r="E9" i="64"/>
  <c r="E9" i="62"/>
  <c r="B9" i="65"/>
  <c r="B9" i="63"/>
  <c r="B9" i="67"/>
  <c r="B9" i="61"/>
  <c r="E9" i="60"/>
  <c r="E9" i="34"/>
  <c r="E9" i="36"/>
  <c r="E9" i="32"/>
  <c r="A7" i="43"/>
  <c r="A7" i="34"/>
  <c r="A7" i="36"/>
  <c r="A7" i="39"/>
  <c r="A7" i="41"/>
  <c r="A7" i="32"/>
  <c r="A7" i="40"/>
  <c r="A7" i="42"/>
  <c r="C9" i="32"/>
  <c r="A9" i="41"/>
  <c r="A9" i="39"/>
  <c r="A9" i="43"/>
  <c r="C9" i="36"/>
  <c r="A9" i="42"/>
  <c r="A9" i="40"/>
  <c r="C9" i="34"/>
  <c r="A9" i="36"/>
  <c r="C7" i="40"/>
  <c r="C7" i="41"/>
  <c r="C7" i="42"/>
  <c r="C7" i="43"/>
  <c r="A9" i="32"/>
  <c r="C7" i="39"/>
  <c r="A9" i="34"/>
  <c r="B9" i="39"/>
  <c r="B9" i="43"/>
  <c r="B9" i="40"/>
  <c r="B9" i="41"/>
  <c r="B9" i="42"/>
  <c r="G51" i="17"/>
  <c r="A51" i="17"/>
  <c r="G62" i="17"/>
  <c r="A62" i="17"/>
  <c r="G82" i="17"/>
  <c r="G81" i="17"/>
  <c r="G80" i="17"/>
  <c r="G75" i="17"/>
  <c r="G74" i="17"/>
  <c r="G73" i="17"/>
  <c r="G68" i="17"/>
  <c r="G67" i="17"/>
  <c r="G66" i="17"/>
  <c r="G58" i="17"/>
  <c r="G60" i="17"/>
  <c r="G59" i="17"/>
  <c r="G56" i="17"/>
  <c r="G57" i="17"/>
  <c r="G55" i="17"/>
  <c r="G47" i="17"/>
  <c r="G49" i="17"/>
  <c r="G48" i="17"/>
  <c r="G45" i="17"/>
  <c r="G46" i="17"/>
  <c r="G44" i="17"/>
  <c r="G43" i="17"/>
  <c r="G40" i="17"/>
  <c r="G42" i="17"/>
  <c r="G41" i="17"/>
  <c r="G38" i="17"/>
  <c r="G39" i="17"/>
  <c r="G37" i="17"/>
  <c r="G85" i="17"/>
  <c r="G78" i="17"/>
  <c r="G71" i="17"/>
  <c r="G64" i="17"/>
  <c r="G53" i="17"/>
  <c r="A82" i="17"/>
  <c r="A81" i="17"/>
  <c r="A80" i="17"/>
  <c r="A66" i="17"/>
  <c r="A67" i="17"/>
  <c r="A68" i="17"/>
  <c r="A73" i="17"/>
  <c r="A74" i="17"/>
  <c r="A75" i="17"/>
  <c r="A55" i="17"/>
  <c r="A57" i="17"/>
  <c r="A56" i="17"/>
  <c r="A59" i="17"/>
  <c r="A60" i="17"/>
  <c r="A58" i="17"/>
  <c r="A47" i="17"/>
  <c r="A49" i="17"/>
  <c r="A48" i="17"/>
  <c r="A45" i="17"/>
  <c r="A46" i="17"/>
  <c r="A44" i="17"/>
  <c r="A37" i="17"/>
  <c r="A39" i="17"/>
  <c r="A38" i="17"/>
  <c r="A41" i="17"/>
  <c r="A42" i="17"/>
  <c r="A40" i="17"/>
  <c r="A43" i="17"/>
  <c r="A64" i="17"/>
  <c r="A71" i="17"/>
  <c r="A78" i="17"/>
  <c r="A85" i="17"/>
  <c r="A53" i="17"/>
  <c r="D7" i="15"/>
  <c r="E15" i="49" l="1"/>
  <c r="L5" i="15"/>
  <c r="G12" i="13" s="1"/>
  <c r="D3" i="15"/>
  <c r="D6" i="15"/>
  <c r="D5" i="15"/>
  <c r="A5" i="19"/>
  <c r="E9" i="19" s="1"/>
  <c r="I36" i="19"/>
  <c r="G36" i="19"/>
  <c r="D35" i="39" s="1"/>
  <c r="E36" i="19"/>
  <c r="I24" i="19"/>
  <c r="G24" i="19"/>
  <c r="E24" i="19"/>
  <c r="E37" i="19" s="1"/>
  <c r="C45" i="39" s="1"/>
  <c r="G37" i="13"/>
  <c r="D46" i="43" s="1"/>
  <c r="E37" i="13"/>
  <c r="C46" i="43" s="1"/>
  <c r="G6" i="15"/>
  <c r="L6" i="15"/>
  <c r="G11" i="66" l="1"/>
  <c r="D11" i="65"/>
  <c r="G11" i="62"/>
  <c r="G11" i="64"/>
  <c r="D11" i="67"/>
  <c r="D11" i="63"/>
  <c r="E8" i="50"/>
  <c r="G11" i="60"/>
  <c r="D11" i="61"/>
  <c r="D11" i="42"/>
  <c r="G11" i="36"/>
  <c r="G11" i="34"/>
  <c r="G11" i="32"/>
  <c r="G11" i="19"/>
  <c r="D11" i="41"/>
  <c r="D11" i="40"/>
  <c r="D11" i="39"/>
  <c r="D11" i="43"/>
  <c r="D14" i="39"/>
  <c r="G37" i="19"/>
  <c r="D45" i="39" s="1"/>
  <c r="E46" i="43"/>
  <c r="A9" i="19"/>
  <c r="C9" i="19"/>
  <c r="A7" i="19"/>
  <c r="C14" i="39"/>
  <c r="C35" i="39"/>
  <c r="E35" i="39" s="1"/>
  <c r="I37" i="19"/>
  <c r="E25" i="13"/>
  <c r="G25" i="13"/>
  <c r="E14" i="39" l="1"/>
  <c r="E47" i="67"/>
  <c r="E47" i="63"/>
  <c r="E47" i="65"/>
  <c r="E47" i="61"/>
  <c r="C14" i="43"/>
  <c r="E38" i="13"/>
  <c r="C69" i="43" s="1"/>
  <c r="D14" i="43"/>
  <c r="G38" i="13"/>
  <c r="D69" i="43" s="1"/>
  <c r="E45" i="39"/>
  <c r="E47" i="42"/>
  <c r="I37" i="13"/>
  <c r="I25" i="13"/>
  <c r="E14" i="43" l="1"/>
  <c r="H31" i="15"/>
  <c r="I38" i="13"/>
  <c r="E69" i="43" s="1"/>
  <c r="H22" i="15" l="1"/>
  <c r="H23" i="15"/>
  <c r="H24" i="15" l="1"/>
  <c r="H25" i="15" l="1"/>
  <c r="H26" i="15" l="1"/>
  <c r="H27" i="15" l="1"/>
  <c r="H28" i="15" l="1"/>
  <c r="H29" i="15" l="1"/>
  <c r="H30" i="15" l="1"/>
  <c r="H32" i="15" s="1"/>
  <c r="H33" i="15" s="1"/>
  <c r="M35" i="15" s="1"/>
  <c r="G32" i="15"/>
  <c r="G33" i="15" s="1"/>
</calcChain>
</file>

<file path=xl/sharedStrings.xml><?xml version="1.0" encoding="utf-8"?>
<sst xmlns="http://schemas.openxmlformats.org/spreadsheetml/2006/main" count="1709" uniqueCount="676">
  <si>
    <t>EXPENDITURE CATEGORY</t>
  </si>
  <si>
    <t>SALARIES OF TEACHERS AND PARAPROFESSIONALS</t>
  </si>
  <si>
    <t>EMPLOYEE BENEFITS</t>
  </si>
  <si>
    <t>PURCHASED PROPERTY SERVICES</t>
  </si>
  <si>
    <t>OTHER PURCHASED SERVICES</t>
  </si>
  <si>
    <t>SUPPLIES</t>
  </si>
  <si>
    <t>PROPERTY</t>
  </si>
  <si>
    <t>OTHER OBJECTS</t>
  </si>
  <si>
    <t>OTHER USES OF FUNDS</t>
  </si>
  <si>
    <t>TOTAL INSTRUCTIONAL SERVICES</t>
  </si>
  <si>
    <t>TOTAL ADMINISTRATIVE SERVICES</t>
  </si>
  <si>
    <t>GRAND TOTAL</t>
  </si>
  <si>
    <t>NOTE:</t>
  </si>
  <si>
    <t>TOTAL BUDGET</t>
  </si>
  <si>
    <t>Address (City, State):</t>
  </si>
  <si>
    <t>PROFESSIONAL SERVICES</t>
  </si>
  <si>
    <t>SALARIES OF SUPERVISOR AND DATA ENTRY PERSONNEL</t>
  </si>
  <si>
    <t xml:space="preserve">INSTRUCTIONAL SERVICES </t>
  </si>
  <si>
    <t>ADMINISTRATIVE SERVICES</t>
  </si>
  <si>
    <t>Executive Director of Work Ready U - Adult Education                 Date</t>
  </si>
  <si>
    <t>265 South Foster Drive</t>
  </si>
  <si>
    <t>Louisiana Community and Technical College System</t>
  </si>
  <si>
    <t>Send Original to:</t>
  </si>
  <si>
    <t>Supplies</t>
  </si>
  <si>
    <t>Professional Services</t>
  </si>
  <si>
    <t>Salaries</t>
  </si>
  <si>
    <t>Object Code Category</t>
  </si>
  <si>
    <t>Line Number</t>
  </si>
  <si>
    <t>Request Period:</t>
  </si>
  <si>
    <t>Program:</t>
  </si>
  <si>
    <t xml:space="preserve">Program Fiscal Year: </t>
  </si>
  <si>
    <t xml:space="preserve">Project Number: </t>
  </si>
  <si>
    <t>Address (Street):</t>
  </si>
  <si>
    <t>Date:</t>
  </si>
  <si>
    <t>Contact Name:</t>
  </si>
  <si>
    <t>Request Number:</t>
  </si>
  <si>
    <t>Institution Name:</t>
  </si>
  <si>
    <t>REQUEST FOR REIMBURSEMENT</t>
  </si>
  <si>
    <t>Employee Benefits</t>
  </si>
  <si>
    <t>Property</t>
  </si>
  <si>
    <t>Other Uses of Funds</t>
  </si>
  <si>
    <t>N/A</t>
  </si>
  <si>
    <t>Street Address</t>
  </si>
  <si>
    <t>City</t>
  </si>
  <si>
    <t>Name of Eligible Recipient</t>
  </si>
  <si>
    <t>State</t>
  </si>
  <si>
    <t>Zip Code</t>
  </si>
  <si>
    <t>WorkReady U - Adult Education - WIA, Title II</t>
  </si>
  <si>
    <t>Federal</t>
  </si>
  <si>
    <t>Award Type:</t>
  </si>
  <si>
    <t>Source of Funds:</t>
  </si>
  <si>
    <t>Adult Basic Education</t>
  </si>
  <si>
    <t>EL/Civics</t>
  </si>
  <si>
    <t>One-Stop</t>
  </si>
  <si>
    <t>STEP</t>
  </si>
  <si>
    <t>WorkReady U Pilot</t>
  </si>
  <si>
    <t>Recipients</t>
  </si>
  <si>
    <t>IDC Rate</t>
  </si>
  <si>
    <t>INDIRECT COSTS (IF APPLICABLE)</t>
  </si>
  <si>
    <t>Rate</t>
  </si>
  <si>
    <t>Bossier Parish Adult Education</t>
  </si>
  <si>
    <t>Bossier Parish Community College</t>
  </si>
  <si>
    <t>Caddo Parish Public Schools</t>
  </si>
  <si>
    <t>Calcasieu Parish School Board</t>
  </si>
  <si>
    <t>Catahoula Parish School Board</t>
  </si>
  <si>
    <t>Catholic Charities Archdiocese of New Orleans</t>
  </si>
  <si>
    <t>Delgado Community College</t>
  </si>
  <si>
    <t>Hope House, Inc.</t>
  </si>
  <si>
    <t>Iberville Parish School Board</t>
  </si>
  <si>
    <t>Jefferson Parish Public Schools</t>
  </si>
  <si>
    <t>Lafayette Parish School System</t>
  </si>
  <si>
    <t>Lafourche Parish School Board</t>
  </si>
  <si>
    <t>The Literacy Council of SW LA</t>
  </si>
  <si>
    <t>Livingston Parish Public Schools</t>
  </si>
  <si>
    <t>LA Dept. of Public Safety &amp; Corrections</t>
  </si>
  <si>
    <t>Northshore Technical Community College</t>
  </si>
  <si>
    <t>Northwest Louisiana Technical College</t>
  </si>
  <si>
    <t>Progressive Education Program, Inc.</t>
  </si>
  <si>
    <t>Quad Area Community Action Agency</t>
  </si>
  <si>
    <t>River Parishes Community College</t>
  </si>
  <si>
    <t>St. Bernard Parish Adult Education</t>
  </si>
  <si>
    <t>St. Charles Parish School Board/ADED</t>
  </si>
  <si>
    <t>St. Mary Parish School Board</t>
  </si>
  <si>
    <t>Terrebonne Parish School District</t>
  </si>
  <si>
    <t>VITA</t>
  </si>
  <si>
    <t>YMCA of Greater New Orleans</t>
  </si>
  <si>
    <t>Youth Empowerment Project</t>
  </si>
  <si>
    <t>1604 Oretha Castle Haley Blvd.</t>
  </si>
  <si>
    <t>New Orleans</t>
  </si>
  <si>
    <t>LA</t>
  </si>
  <si>
    <t>1050 South Jefferson Davis Parkway, Suite 241</t>
  </si>
  <si>
    <t>P.O. Box</t>
  </si>
  <si>
    <t>304 East Court Street</t>
  </si>
  <si>
    <t>PO Box(If applicable)</t>
  </si>
  <si>
    <t>P.O. Box 430</t>
  </si>
  <si>
    <t>Winnfield</t>
  </si>
  <si>
    <t>800 Main Street</t>
  </si>
  <si>
    <t>Franklinton</t>
  </si>
  <si>
    <t>Lafayette</t>
  </si>
  <si>
    <t>905 Jefferson Street, Suite 404</t>
  </si>
  <si>
    <t>P.O. Box 587</t>
  </si>
  <si>
    <t>201 Stadium Drive</t>
  </si>
  <si>
    <t>P.O. Box 5097</t>
  </si>
  <si>
    <t>Houma</t>
  </si>
  <si>
    <t>Centerville</t>
  </si>
  <si>
    <t>P.O. Box 170</t>
  </si>
  <si>
    <t>474 Highway 317</t>
  </si>
  <si>
    <t>13855 River Road</t>
  </si>
  <si>
    <t>Luling</t>
  </si>
  <si>
    <t>Chalmette</t>
  </si>
  <si>
    <t>200 E. St. Bernard Highway</t>
  </si>
  <si>
    <t>Shreveport</t>
  </si>
  <si>
    <t>Many</t>
  </si>
  <si>
    <t>P.O. Box 1079</t>
  </si>
  <si>
    <t>695 Peterson Street</t>
  </si>
  <si>
    <t>7384 John LeBlanc Blvd.</t>
  </si>
  <si>
    <t>P.O. Box 310</t>
  </si>
  <si>
    <t>Sorrento</t>
  </si>
  <si>
    <t>Hammond</t>
  </si>
  <si>
    <t>45300 North Baptist Road</t>
  </si>
  <si>
    <t>New Iberia</t>
  </si>
  <si>
    <t>70562-0237</t>
  </si>
  <si>
    <t>Monroe</t>
  </si>
  <si>
    <t>P.O. Box 78527</t>
  </si>
  <si>
    <t>Bogalusa</t>
  </si>
  <si>
    <t>1710 Sullivan Drive</t>
  </si>
  <si>
    <t>70804-9304</t>
  </si>
  <si>
    <t>Baton Rouge</t>
  </si>
  <si>
    <t>P.O. Box 94304</t>
  </si>
  <si>
    <t>504 Mayflower</t>
  </si>
  <si>
    <t>13909 Florida Blvd.</t>
  </si>
  <si>
    <t>P.O. Box 1130</t>
  </si>
  <si>
    <t>Livingston</t>
  </si>
  <si>
    <t>809 Kriby Street, Suite 126</t>
  </si>
  <si>
    <t>Lake Charles</t>
  </si>
  <si>
    <t>Thibodaux</t>
  </si>
  <si>
    <t>P.O. Box 879</t>
  </si>
  <si>
    <t>805 East Seventh Street</t>
  </si>
  <si>
    <t>70502-2158</t>
  </si>
  <si>
    <t>P.O. Drawer 2158</t>
  </si>
  <si>
    <t>58030 Plaquemine Street</t>
  </si>
  <si>
    <t>P.O. Box 151</t>
  </si>
  <si>
    <t>Plaquemine</t>
  </si>
  <si>
    <t>916 St. Andrew Street</t>
  </si>
  <si>
    <t>70119-4399</t>
  </si>
  <si>
    <t>615 City Park Avenue</t>
  </si>
  <si>
    <t>4311 South MacArthur</t>
  </si>
  <si>
    <t>P.O. Box 5698</t>
  </si>
  <si>
    <t>Alexandria</t>
  </si>
  <si>
    <t>1000 Howard Avenue</t>
  </si>
  <si>
    <t>200 Bushlet Street</t>
  </si>
  <si>
    <t>P.O. Box 290</t>
  </si>
  <si>
    <t>Harrisonburg</t>
  </si>
  <si>
    <t>3310 Broad Street</t>
  </si>
  <si>
    <t>71130-2000</t>
  </si>
  <si>
    <t>P.O. Box 32000</t>
  </si>
  <si>
    <t>1961 Midway Avenue</t>
  </si>
  <si>
    <t>6220 East Texas Street</t>
  </si>
  <si>
    <t>Bossier City</t>
  </si>
  <si>
    <t>Benton</t>
  </si>
  <si>
    <t>P.O. Box 2000</t>
  </si>
  <si>
    <t>316 Sibley</t>
  </si>
  <si>
    <t>Marksville</t>
  </si>
  <si>
    <t>515 Bontemot Street</t>
  </si>
  <si>
    <t>Crowley</t>
  </si>
  <si>
    <t>FY 11-12 INDIRECT COST RATE</t>
  </si>
  <si>
    <t>Sub-Object</t>
  </si>
  <si>
    <t>LEA/Recipient</t>
  </si>
  <si>
    <t>01</t>
  </si>
  <si>
    <t xml:space="preserve">Acadia Parish </t>
  </si>
  <si>
    <t>St. Bernard Parish</t>
  </si>
  <si>
    <t>02</t>
  </si>
  <si>
    <t xml:space="preserve">Allen Parish </t>
  </si>
  <si>
    <t>St. Charles Parish</t>
  </si>
  <si>
    <t>03</t>
  </si>
  <si>
    <t xml:space="preserve">Ascension Parish </t>
  </si>
  <si>
    <t>St. Helena Parish</t>
  </si>
  <si>
    <t>04</t>
  </si>
  <si>
    <t>Assumption Parish</t>
  </si>
  <si>
    <t>St. James Parish</t>
  </si>
  <si>
    <t>05</t>
  </si>
  <si>
    <t>Avoyelles Parish</t>
  </si>
  <si>
    <t>St. John Parish</t>
  </si>
  <si>
    <t>06</t>
  </si>
  <si>
    <t>Beauregard Parish</t>
  </si>
  <si>
    <t>St. Landry Parish</t>
  </si>
  <si>
    <t>07</t>
  </si>
  <si>
    <t>Bienville Parish</t>
  </si>
  <si>
    <t>St. Martin Parish</t>
  </si>
  <si>
    <t>08</t>
  </si>
  <si>
    <t>Bossier Parish</t>
  </si>
  <si>
    <t>St. Mary Parish</t>
  </si>
  <si>
    <t>09</t>
  </si>
  <si>
    <t>Caddo Parish</t>
  </si>
  <si>
    <t xml:space="preserve">St. Tammany Parish </t>
  </si>
  <si>
    <t>Calcasieu Parish</t>
  </si>
  <si>
    <t>Tangipahoa Parish</t>
  </si>
  <si>
    <t>Caldwell Parish</t>
  </si>
  <si>
    <t>Tensas Parish</t>
  </si>
  <si>
    <t>Cameron Parish</t>
  </si>
  <si>
    <t>Terrebonne Parish</t>
  </si>
  <si>
    <t>Catahoula Parish</t>
  </si>
  <si>
    <t>Union Parish</t>
  </si>
  <si>
    <t>Claiborne Parish</t>
  </si>
  <si>
    <t>Vermilion Parish</t>
  </si>
  <si>
    <t>Concordia Parish</t>
  </si>
  <si>
    <t>Vernon Parish</t>
  </si>
  <si>
    <t>DeSoto Parish</t>
  </si>
  <si>
    <t>Washington Parish</t>
  </si>
  <si>
    <t xml:space="preserve">East Baton Rouge Parish </t>
  </si>
  <si>
    <t>Webster Parish</t>
  </si>
  <si>
    <t>East Carroll Parish</t>
  </si>
  <si>
    <t xml:space="preserve">West Baton Rouge Parish </t>
  </si>
  <si>
    <t>East Feliciana Parish</t>
  </si>
  <si>
    <t>West Carroll Parish</t>
  </si>
  <si>
    <t>Evangeline Parish</t>
  </si>
  <si>
    <t>West Feliciana Parish</t>
  </si>
  <si>
    <t>Franklin Parish</t>
  </si>
  <si>
    <t>Winn Parish</t>
  </si>
  <si>
    <t>Grant Parish</t>
  </si>
  <si>
    <t>Monroe City Schools</t>
  </si>
  <si>
    <t>Iberia Parish</t>
  </si>
  <si>
    <t>Bogalusa City Schools</t>
  </si>
  <si>
    <t>Iberville Parish</t>
  </si>
  <si>
    <t>Zachary City Schools</t>
  </si>
  <si>
    <t>Jackson Parish</t>
  </si>
  <si>
    <t>Baker City Schools</t>
  </si>
  <si>
    <t>Jefferson Parish</t>
  </si>
  <si>
    <t>Central</t>
  </si>
  <si>
    <t xml:space="preserve">Jefferson Davis Parish </t>
  </si>
  <si>
    <t>State Total</t>
  </si>
  <si>
    <t>Lafayette Parish</t>
  </si>
  <si>
    <t>Lafourche Parish</t>
  </si>
  <si>
    <t>LaSalle Parish</t>
  </si>
  <si>
    <t>Lincoln Parish</t>
  </si>
  <si>
    <t>Livingston Parish</t>
  </si>
  <si>
    <t>Madison Parish</t>
  </si>
  <si>
    <t>Morehouse Parish</t>
  </si>
  <si>
    <t>Education Service Centers</t>
  </si>
  <si>
    <t>Natchitoches Parish</t>
  </si>
  <si>
    <t>Region I</t>
  </si>
  <si>
    <t>Orleans Parish</t>
  </si>
  <si>
    <t>Region II</t>
  </si>
  <si>
    <t>Ouachita Parish</t>
  </si>
  <si>
    <t>Region III</t>
  </si>
  <si>
    <t>Plaquemines Parish</t>
  </si>
  <si>
    <t>Region IV</t>
  </si>
  <si>
    <t>Pointe Coupee Parish</t>
  </si>
  <si>
    <t>Region V</t>
  </si>
  <si>
    <t>Rapides Parish</t>
  </si>
  <si>
    <t>Region VI</t>
  </si>
  <si>
    <t>Red River Parish</t>
  </si>
  <si>
    <t>Region VII</t>
  </si>
  <si>
    <t>Richland Parish</t>
  </si>
  <si>
    <t>Region VIII</t>
  </si>
  <si>
    <t>Sabine Parish</t>
  </si>
  <si>
    <t>Budget Summary - Original Budget</t>
  </si>
  <si>
    <t>At least 95% of the federal funds allocated should be expended for instructional services.  Not more than 5% of the federal allocation shall be budgeted for administration, including indirect cost.  Not more than 25% of the state allocation shall be budgeted for administration.  Indirect Cost based on Total Instructional Services in Federal Budget multiplied by the Indirect Cost Rate.  Not more than 6% of the federal or state allocation shall be budgeted for services at a Correctional Facility.</t>
  </si>
  <si>
    <t>EXPENDITURE CATEGORY (DETAILS)</t>
  </si>
  <si>
    <t>TOTAL INSTRUCTIONAL SERVICES  FROM BUDGET SUMMARY</t>
  </si>
  <si>
    <t>TOTAL ADMINISTRATIVE SERVICES FROM BUDGET SUMMARY</t>
  </si>
  <si>
    <t>GRAND TOTAL DETAIL BUDGET</t>
  </si>
  <si>
    <t>Budget Summary - Budget Revisions #1</t>
  </si>
  <si>
    <t>Budget Detail - Budget Revision #1</t>
  </si>
  <si>
    <t>Budget Detail - Budget Revision #2</t>
  </si>
  <si>
    <t>Budget Detail - Budget Revision #3</t>
  </si>
  <si>
    <t>Budget Detail - Budget Revision #4</t>
  </si>
  <si>
    <t>Fund</t>
  </si>
  <si>
    <t>Award</t>
  </si>
  <si>
    <t>Year</t>
  </si>
  <si>
    <t>Source</t>
  </si>
  <si>
    <t>Key</t>
  </si>
  <si>
    <t>Fund/ORG</t>
  </si>
  <si>
    <t>ORG</t>
  </si>
  <si>
    <t>113 Chaplin Drive</t>
  </si>
  <si>
    <t>609 Ember Drive</t>
  </si>
  <si>
    <t>BASIC SERVICE FUNDS</t>
  </si>
  <si>
    <t xml:space="preserve">CORRECTIONAL SERVICE FUNDS </t>
  </si>
  <si>
    <t>Budget Summary - Budget Revisions #2</t>
  </si>
  <si>
    <t>Budget Summary - Budget Revisions #3</t>
  </si>
  <si>
    <t>Budget Summary - Budget Revisions #4</t>
  </si>
  <si>
    <t>Original Budget Detail</t>
  </si>
  <si>
    <t>***Only Enter Changes to Original Budget on Revision Forms***</t>
  </si>
  <si>
    <t>(G)              Current Period Expenditures</t>
  </si>
  <si>
    <t>Winn Parish School Board</t>
  </si>
  <si>
    <t>Tawn Augustus</t>
  </si>
  <si>
    <t>Baton Rouge, LA  70806</t>
  </si>
  <si>
    <t>Maintenance of Effort Worksheet</t>
  </si>
  <si>
    <t>CURRENT EXPENDITURES</t>
  </si>
  <si>
    <t>Number</t>
  </si>
  <si>
    <t>Type</t>
  </si>
  <si>
    <t>Director(s)</t>
  </si>
  <si>
    <t>Supervisor(s)</t>
  </si>
  <si>
    <t>Other (Specify) Student Services, Guards, Office Personnel, Maintenance Staff, Student Workers</t>
  </si>
  <si>
    <t>Equipment</t>
  </si>
  <si>
    <t>Maintenance Contracts and Equipment</t>
  </si>
  <si>
    <t>Inservice Training</t>
  </si>
  <si>
    <t>Utilities</t>
  </si>
  <si>
    <t>Other (Specify) Travel</t>
  </si>
  <si>
    <t>Other (Specify) Operating Services</t>
  </si>
  <si>
    <t>Other (Specify) Professional Services</t>
  </si>
  <si>
    <t>Other (Specify) Other Charges</t>
  </si>
  <si>
    <t>CURRENT TOTAL EXPENDITURES</t>
  </si>
  <si>
    <t>Other (Specify) Apprenticeship, Part-time &amp; Substitutes</t>
  </si>
  <si>
    <t>Name/Title of Fiscal Agent</t>
  </si>
  <si>
    <t>Please Print</t>
  </si>
  <si>
    <t>Signature</t>
  </si>
  <si>
    <t>Date</t>
  </si>
  <si>
    <t>Telephone Number</t>
  </si>
  <si>
    <t>Fax Number</t>
  </si>
  <si>
    <t>Email Address</t>
  </si>
  <si>
    <t>Name/Title of Program Coordinator</t>
  </si>
  <si>
    <t>70601-5033</t>
  </si>
  <si>
    <t>Indirect Costs (if applicable)</t>
  </si>
  <si>
    <t>LCTCS Acct</t>
  </si>
  <si>
    <t>Purchased Property Services (Operating Services</t>
  </si>
  <si>
    <t>Other Purchased Services (Travel)</t>
  </si>
  <si>
    <t>Other Objects (Professional Development)</t>
  </si>
  <si>
    <t>INSTRUCTIONAL SERVICES TOTALS</t>
  </si>
  <si>
    <t>INSTRUCTIONAL SERVICES</t>
  </si>
  <si>
    <t>ADMINISTRATIVE SERVICES TOTALS</t>
  </si>
  <si>
    <t>GRAND TOTALS</t>
  </si>
  <si>
    <t>(F)                  Prior ITD Cumulative Expenditures -  Requested</t>
  </si>
  <si>
    <t>(H)                                              ITD Cumulative Expenditures</t>
  </si>
  <si>
    <t xml:space="preserve">For Recipient use: </t>
  </si>
  <si>
    <t xml:space="preserve">For LCTCS use only: </t>
  </si>
  <si>
    <t>ITD=Inception (Beginning of Award) To Date</t>
  </si>
  <si>
    <t xml:space="preserve">(A)                                                 Current Revised Budget                                                          </t>
  </si>
  <si>
    <t>(B)                  Prior ITD Cumulative Expenditures -  Requested</t>
  </si>
  <si>
    <t>(C)              Current Period Expenditures</t>
  </si>
  <si>
    <t>(D)                                              ITD Cumulative Expenditures</t>
  </si>
  <si>
    <t xml:space="preserve">(E)                                                 Current Revised Budget                                                          </t>
  </si>
  <si>
    <t>Total Reimbursement for this request (Line 22 Column D plus Line 22 Column H minus line 23)</t>
  </si>
  <si>
    <t>Total Prior Expenditure Reimbursement Requests (Line 22 Column B plus Line 22 Column F)</t>
  </si>
  <si>
    <t>BASIC SERVICES</t>
  </si>
  <si>
    <t>CORRECTIONAL SERVICES</t>
  </si>
  <si>
    <t>New Recipient Information</t>
  </si>
  <si>
    <t>Name</t>
  </si>
  <si>
    <t>***If Not listed in list, enter your info in Cell K2 and your information will appear in drop down list above</t>
  </si>
  <si>
    <r>
      <t xml:space="preserve">Itemize the </t>
    </r>
    <r>
      <rPr>
        <u/>
        <sz val="10"/>
        <rFont val="Arial"/>
        <family val="2"/>
      </rPr>
      <t>local funds</t>
    </r>
    <r>
      <rPr>
        <sz val="10"/>
        <rFont val="Arial"/>
        <family val="2"/>
      </rPr>
      <t xml:space="preserve"> spent in the fiscal year ending </t>
    </r>
    <r>
      <rPr>
        <b/>
        <sz val="10"/>
        <rFont val="Arial"/>
        <family val="2"/>
      </rPr>
      <t xml:space="preserve">June 30, 20__, </t>
    </r>
    <r>
      <rPr>
        <sz val="10"/>
        <rFont val="Arial"/>
        <family val="2"/>
      </rPr>
      <t xml:space="preserve">for </t>
    </r>
    <r>
      <rPr>
        <u/>
        <sz val="10"/>
        <rFont val="Arial"/>
        <family val="2"/>
      </rPr>
      <t>Adult Education</t>
    </r>
    <r>
      <rPr>
        <sz val="10"/>
        <rFont val="Arial"/>
        <family val="2"/>
      </rPr>
      <t>.  The grand total is to be entered  on the Maintenance of Fiscal Effort Statement.</t>
    </r>
  </si>
  <si>
    <t>Chief Executive Officer or Superintendent of School                   Date</t>
  </si>
  <si>
    <t>Program Director                                                                            Date</t>
  </si>
  <si>
    <t>Chief Financial Officer                                                                    Date</t>
  </si>
  <si>
    <t>Jobs for the Future</t>
  </si>
  <si>
    <t>NonGovernmental</t>
  </si>
  <si>
    <t>Avoyelles Parish School System</t>
  </si>
  <si>
    <t>Central Louisiana Technical Community College</t>
  </si>
  <si>
    <t>East Baton Rouge Parish School System</t>
  </si>
  <si>
    <t>12000 Goodwood Blvd.</t>
  </si>
  <si>
    <t>Louisiana Delta Community College</t>
  </si>
  <si>
    <t>7500 Millhaven Road</t>
  </si>
  <si>
    <t>71203-9006</t>
  </si>
  <si>
    <t>Sabine Parish Adult Education Program</t>
  </si>
  <si>
    <t>South Central Louisiana Technical College</t>
  </si>
  <si>
    <t>181 Regal Park Road</t>
  </si>
  <si>
    <t>Reserve</t>
  </si>
  <si>
    <t>South Louisiana Community College</t>
  </si>
  <si>
    <t>1933 W. Hutchinson</t>
  </si>
  <si>
    <t>Washington Parish Adult Education Consortium</t>
  </si>
  <si>
    <t>AE Basic/Family Lit</t>
  </si>
  <si>
    <t>Capital Area Technical College</t>
  </si>
  <si>
    <t>Baton Rouge Community College</t>
  </si>
  <si>
    <t>3250 N. Acadian Thruway E</t>
  </si>
  <si>
    <t>L.E. Fletcher Technical Community College</t>
  </si>
  <si>
    <t>Elaine P. Nunez Community College</t>
  </si>
  <si>
    <t>3710 Paris Road</t>
  </si>
  <si>
    <t>70043-1306</t>
  </si>
  <si>
    <t>SOWELA Technical Community College</t>
  </si>
  <si>
    <t>3820 J. Bennett Johnston Avenue</t>
  </si>
  <si>
    <t>70616-6950</t>
  </si>
  <si>
    <t>201 Community College</t>
  </si>
  <si>
    <t>1108 Shrewsbury Road</t>
  </si>
  <si>
    <t>Jefferson</t>
  </si>
  <si>
    <t>1407 Hwy 311</t>
  </si>
  <si>
    <t>Schriever</t>
  </si>
  <si>
    <t>Leadership/Supplemental</t>
  </si>
  <si>
    <t>WorkReady U - Adult Education</t>
  </si>
  <si>
    <t>INSTRUCTIONS</t>
  </si>
  <si>
    <t>You may want to print these instructions prior to beginning the Certification Worksheet.</t>
  </si>
  <si>
    <r>
      <t xml:space="preserve">To access the Certification Worksheet, click the next </t>
    </r>
    <r>
      <rPr>
        <i/>
        <sz val="10"/>
        <color indexed="10"/>
        <rFont val="Arial"/>
        <family val="2"/>
      </rPr>
      <t xml:space="preserve">tab </t>
    </r>
    <r>
      <rPr>
        <i/>
        <sz val="10"/>
        <rFont val="Arial"/>
        <family val="2"/>
      </rPr>
      <t xml:space="preserve">at the bottom of this workbook entitled </t>
    </r>
    <r>
      <rPr>
        <b/>
        <i/>
        <sz val="10"/>
        <rFont val="Arial"/>
        <family val="2"/>
      </rPr>
      <t>"Certification."</t>
    </r>
    <r>
      <rPr>
        <i/>
        <sz val="10"/>
        <rFont val="Arial"/>
        <family val="2"/>
      </rPr>
      <t xml:space="preserve">  If you do not see the tab, expand the spreadsheet window.</t>
    </r>
  </si>
  <si>
    <t>Program income may not be used as match.  Program income may not be placed back into your local general fund.  Program income must be used in accordance with the rules and regulations of the federal grant.</t>
  </si>
  <si>
    <t>STEP ONE:</t>
  </si>
  <si>
    <r>
      <t xml:space="preserve">List the </t>
    </r>
    <r>
      <rPr>
        <b/>
        <sz val="10"/>
        <rFont val="Arial"/>
        <family val="2"/>
      </rPr>
      <t xml:space="preserve">fiscal agent </t>
    </r>
    <r>
      <rPr>
        <sz val="10"/>
        <color theme="1"/>
        <rFont val="Arial"/>
        <family val="2"/>
      </rPr>
      <t xml:space="preserve"> (Line 12 of Certification Tab).</t>
    </r>
  </si>
  <si>
    <t>STEP TWO:</t>
  </si>
  <si>
    <r>
      <t xml:space="preserve">List your </t>
    </r>
    <r>
      <rPr>
        <b/>
        <sz val="10"/>
        <rFont val="Arial"/>
        <family val="2"/>
      </rPr>
      <t xml:space="preserve">program type </t>
    </r>
    <r>
      <rPr>
        <sz val="10"/>
        <color theme="1"/>
        <rFont val="Arial"/>
        <family val="2"/>
      </rPr>
      <t>(Line 15 of Certification Tab).</t>
    </r>
  </si>
  <si>
    <t>STEP THREE:</t>
  </si>
  <si>
    <r>
      <t>Did you collect program income?</t>
    </r>
    <r>
      <rPr>
        <sz val="12"/>
        <rFont val="Arial"/>
        <family val="2"/>
      </rPr>
      <t xml:space="preserve">  If no, please select "no" from the drop down menu (Line 17 of Certification Tab)  and proceed to </t>
    </r>
    <r>
      <rPr>
        <b/>
        <sz val="10"/>
        <rFont val="Arial"/>
        <family val="2"/>
      </rPr>
      <t xml:space="preserve">Step Ten </t>
    </r>
    <r>
      <rPr>
        <sz val="10"/>
        <rFont val="Arial"/>
        <family val="2"/>
      </rPr>
      <t xml:space="preserve">to continue, otherwise proceed to </t>
    </r>
    <r>
      <rPr>
        <b/>
        <sz val="10"/>
        <rFont val="Arial"/>
        <family val="2"/>
      </rPr>
      <t>Step Four</t>
    </r>
    <r>
      <rPr>
        <sz val="10"/>
        <rFont val="Arial"/>
        <family val="2"/>
      </rPr>
      <t>.</t>
    </r>
  </si>
  <si>
    <t>STEP FOUR:</t>
  </si>
  <si>
    <t>STEP FIVE:</t>
  </si>
  <si>
    <r>
      <t xml:space="preserve">Next you will document how you spent program income.  Proceed to the purple tab </t>
    </r>
    <r>
      <rPr>
        <b/>
        <sz val="10"/>
        <rFont val="Arial"/>
        <family val="2"/>
      </rPr>
      <t>"Expenditure Report"</t>
    </r>
    <r>
      <rPr>
        <sz val="10"/>
        <rFont val="Arial"/>
        <family val="2"/>
      </rPr>
      <t>.  The contact/grant information will already appear.  Begin by listing the items/classes for which you collect income.  Consolidate into common areas, for example "AE Classes", "Registrations", "Textbooks" (Line 13).</t>
    </r>
  </si>
  <si>
    <t>STEP SIX:</t>
  </si>
  <si>
    <t>List the item/class/service entered in step seven and enter the corresponding fee amount.  For example, if you charge $20 for textbooks enter textbooks on the service/item/class line and $20 on the amount collected like.  If class charges vary enter the range of cost, for example, $20-40.</t>
  </si>
  <si>
    <t>STEP SEVEN:</t>
  </si>
  <si>
    <t>The ledger will automatically populate with figures as you complete the workbook.  Next you will document how you spent program income.  Proceed to the first blue tab marked 100.  If you spent program income on personal services please enter your item on lines provided.  In the column marked Program Income, enter the amount you expended for that item.  If you did not spend program income in personal services, proceed to the next appropriate blue tab designated for each object code, 200-900 and follow the same instruction.</t>
  </si>
  <si>
    <t>STEP EIGHT:</t>
  </si>
  <si>
    <t>STEP NINE:</t>
  </si>
  <si>
    <r>
      <t xml:space="preserve">Return to the </t>
    </r>
    <r>
      <rPr>
        <b/>
        <sz val="10"/>
        <color indexed="10"/>
        <rFont val="Arial"/>
        <family val="2"/>
      </rPr>
      <t>Expenditure Worksheet.</t>
    </r>
    <r>
      <rPr>
        <b/>
        <sz val="10"/>
        <rFont val="Arial"/>
        <family val="2"/>
      </rPr>
      <t xml:space="preserve"> </t>
    </r>
    <r>
      <rPr>
        <sz val="12"/>
        <rFont val="Arial"/>
        <family val="2"/>
      </rPr>
      <t xml:space="preserve"> Check to see that all program income expenditures were reported (i.e. does the ledger equal the amount of income collected?)  Next return to the </t>
    </r>
    <r>
      <rPr>
        <b/>
        <sz val="10"/>
        <rFont val="Arial"/>
        <family val="2"/>
      </rPr>
      <t>Certification tab</t>
    </r>
    <r>
      <rPr>
        <sz val="10"/>
        <rFont val="Arial"/>
        <family val="2"/>
      </rPr>
      <t xml:space="preserve">.  </t>
    </r>
    <r>
      <rPr>
        <sz val="12"/>
        <rFont val="Arial"/>
        <family val="2"/>
      </rPr>
      <t>Read the certification statement.  Be sure that you are in agreement and in compliance with this statement.</t>
    </r>
  </si>
  <si>
    <t>STEP TEN:</t>
  </si>
  <si>
    <t>Enter the program manager's name and contact information (Lines 35-41 of Certification Tab).</t>
  </si>
  <si>
    <t xml:space="preserve">STEP ELEVEN: </t>
  </si>
  <si>
    <r>
      <t xml:space="preserve">Save your work. </t>
    </r>
    <r>
      <rPr>
        <sz val="10"/>
        <rFont val="Arial"/>
        <family val="2"/>
      </rPr>
      <t xml:space="preserve"> Go to file on the menu, select print entire workbook.  </t>
    </r>
    <r>
      <rPr>
        <b/>
        <sz val="11"/>
        <color indexed="12"/>
        <rFont val="Arial"/>
        <family val="2"/>
      </rPr>
      <t>You must submit a program income report for each award year.</t>
    </r>
  </si>
  <si>
    <t>STEP TWELVE:</t>
  </si>
  <si>
    <t>Signature of Authorized for Agency (Certification Tab).</t>
  </si>
  <si>
    <t>STEP THIRTEEN:</t>
  </si>
  <si>
    <t>Mail signed and completed forms to the address provided no later than November 15th.</t>
  </si>
  <si>
    <t>Fiscal Agent</t>
  </si>
  <si>
    <t>City, State  Zip Code</t>
  </si>
  <si>
    <t>Program Type</t>
  </si>
  <si>
    <t>Today's Date</t>
  </si>
  <si>
    <t>Was program income collected?</t>
  </si>
  <si>
    <t>I hereby certify that the program income listed above, which was generated by this organization, was used in</t>
  </si>
  <si>
    <t>income funds were used in accordance with Regulation 80.25, which states that such income shall be used for</t>
  </si>
  <si>
    <t xml:space="preserve">purposes under the conditions of the grant agreement including, but not limited to, current costs, classes, </t>
  </si>
  <si>
    <t xml:space="preserve">coordination, supervision, and general administration of full- and part-time adult programs, including </t>
  </si>
  <si>
    <t>responsibilities associated with the management of the finances of these programs and the provision of additional</t>
  </si>
  <si>
    <t>local adult education and literacy services. I also certify that no funding was used for match purposes or placed back in our local general fund.</t>
  </si>
  <si>
    <t>Program Manager</t>
  </si>
  <si>
    <t>Address (Line 1)</t>
  </si>
  <si>
    <t>Address (Line 2)</t>
  </si>
  <si>
    <t>City/County</t>
  </si>
  <si>
    <t>Phone Number</t>
  </si>
  <si>
    <t>Authorized for Agency</t>
  </si>
  <si>
    <t>(Signature)</t>
  </si>
  <si>
    <t>How Income Was Collected</t>
  </si>
  <si>
    <t>List the service(s)/class(es) or items for which you collected income.</t>
  </si>
  <si>
    <t>Ex: AE classes, Textbooks, Registrations, EL/Civics classes, Family Literacy classes</t>
  </si>
  <si>
    <t>List the service/class/item and the amount of income charged</t>
  </si>
  <si>
    <t>The fiscal agent must keep all copies of receipts for payment as well as records related to income expenditures</t>
  </si>
  <si>
    <t>Service/Item/Class</t>
  </si>
  <si>
    <t>Amount Charged</t>
  </si>
  <si>
    <t>How Program Income Was Spent</t>
  </si>
  <si>
    <t xml:space="preserve">Expenditures must equal </t>
  </si>
  <si>
    <r>
      <t xml:space="preserve">Continue to the following tabs.  Choose the appropriate object code related program income expenditures. </t>
    </r>
    <r>
      <rPr>
        <i/>
        <sz val="10"/>
        <rFont val="Arial"/>
        <family val="2"/>
      </rPr>
      <t>For example, if the income collected was spent on a salary/position you will list it under object code 100.  If the income was spent on the purchase of materials, choose object code 600.</t>
    </r>
    <r>
      <rPr>
        <b/>
        <sz val="10"/>
        <rFont val="Arial"/>
        <family val="2"/>
      </rPr>
      <t xml:space="preserve">  This ledger will automatically update as you move through the workbook.</t>
    </r>
  </si>
  <si>
    <t>Object Code</t>
  </si>
  <si>
    <t>Basic</t>
  </si>
  <si>
    <t>Corrections</t>
  </si>
  <si>
    <t>Leadership</t>
  </si>
  <si>
    <t>Total Program Income</t>
  </si>
  <si>
    <t>Istructional Services</t>
  </si>
  <si>
    <t xml:space="preserve">100 Salaries </t>
  </si>
  <si>
    <t>200  Employee Benefits</t>
  </si>
  <si>
    <t>300  Professional Services</t>
  </si>
  <si>
    <t xml:space="preserve">400  Purchased Property Services </t>
  </si>
  <si>
    <t>500  Other Purchased Services</t>
  </si>
  <si>
    <t>600  Materials and Supplies</t>
  </si>
  <si>
    <t>700   Property</t>
  </si>
  <si>
    <t>800  Other Objects</t>
  </si>
  <si>
    <t>900  Other Uses of Funds</t>
  </si>
  <si>
    <t>Instructional Services Total</t>
  </si>
  <si>
    <t>Administration</t>
  </si>
  <si>
    <t>Administration Total</t>
  </si>
  <si>
    <t>Grand Total</t>
  </si>
  <si>
    <t>Employee Salaries - 100  Category</t>
  </si>
  <si>
    <t>Instruction</t>
  </si>
  <si>
    <t>Instructional Services Subtotal</t>
  </si>
  <si>
    <t>Administration Subtotal</t>
  </si>
  <si>
    <t>Grand Total SalariesTotal</t>
  </si>
  <si>
    <t>Employee Benefits - 200  Category</t>
  </si>
  <si>
    <t>Grand Total Employee BenefitsTotal</t>
  </si>
  <si>
    <t>Professional Services - 300  Category</t>
  </si>
  <si>
    <t>Grand Total Professional ServicesTotal</t>
  </si>
  <si>
    <t>Purchased Property Services - 400  Category</t>
  </si>
  <si>
    <t>Grand Total Property ServicesTotal</t>
  </si>
  <si>
    <t>Other Purchased Services - 500  Category</t>
  </si>
  <si>
    <t>Grand Total Purchased ServicesTotal</t>
  </si>
  <si>
    <t>Supplies - 600  Category</t>
  </si>
  <si>
    <t>Grand Total SuppliesTotal</t>
  </si>
  <si>
    <t>Property - 700  Category</t>
  </si>
  <si>
    <t>Grand Total Property Total</t>
  </si>
  <si>
    <t>Other Objects - 800  Category</t>
  </si>
  <si>
    <t>Grand Total Other Objects Total</t>
  </si>
  <si>
    <t>Other Uses of Funds - 900  Category</t>
  </si>
  <si>
    <t>Grand Total Other Uses of Funds Total</t>
  </si>
  <si>
    <r>
      <t xml:space="preserve">Enter the total amount of program income </t>
    </r>
    <r>
      <rPr>
        <b/>
        <i/>
        <sz val="10"/>
        <rFont val="Arial"/>
        <family val="2"/>
      </rPr>
      <t>collected</t>
    </r>
    <r>
      <rPr>
        <sz val="10"/>
        <rFont val="Arial"/>
        <family val="2"/>
      </rPr>
      <t xml:space="preserve"> in 2014-2015 (Line 19 of Certification Tab).</t>
    </r>
  </si>
  <si>
    <t>Program income is defined as "gross income received by the grantee or sub-grantee directly generated by a grant supported activity, or earned as a result of the grant agreement during the grant period.  Fees are to be reasonable, necessary, and administered equitably.  Fees may not reach levels having an adverse effect on participation."  Please see the grant award notice for effective dates of the award.</t>
  </si>
  <si>
    <t>Yes</t>
  </si>
  <si>
    <t>No</t>
  </si>
  <si>
    <t>9500 Industrial Drive</t>
  </si>
  <si>
    <t>Minden</t>
  </si>
  <si>
    <t>Budget Detail - Budget Revision #5</t>
  </si>
  <si>
    <t>Budget Summary - Budget Revisions #5</t>
  </si>
  <si>
    <t>WIA</t>
  </si>
  <si>
    <t>Budget Summary - Budget Revisions #6</t>
  </si>
  <si>
    <t>Budget Detail - Budget Revision #6</t>
  </si>
  <si>
    <t>Budget Summary - Budget Revisions #7</t>
  </si>
  <si>
    <t>Budget Detail - Budget Revision #7</t>
  </si>
  <si>
    <t>Budget Summary - Budget Revisions #8</t>
  </si>
  <si>
    <t>Budget Detail - Budget Revision #8</t>
  </si>
  <si>
    <t>Faculty</t>
  </si>
  <si>
    <t>Cc: Mary Gray (mgray@lctcs.edu)</t>
  </si>
  <si>
    <t>Cc: Tawn Augustus (taugustus@lctcs.edu)</t>
  </si>
  <si>
    <t>LCTCSGrants@lctcs.edu</t>
  </si>
  <si>
    <t>Award Year:</t>
  </si>
  <si>
    <t>WRU Rapid Response</t>
  </si>
  <si>
    <t>July 1, 2014 - June 30, 2015</t>
  </si>
  <si>
    <t>State Adult Basic Education</t>
  </si>
  <si>
    <t>July 1, 2014 - September 30, 2016</t>
  </si>
  <si>
    <t>Non Governmental</t>
  </si>
  <si>
    <t>MOE &amp; Program Income Due</t>
  </si>
  <si>
    <t>Final Reimbursement Due</t>
  </si>
  <si>
    <t>LCTCS Fund #</t>
  </si>
  <si>
    <t>Fiscal Year Awarded (Award Year)</t>
  </si>
  <si>
    <t>Period of Availability of Funds</t>
  </si>
  <si>
    <t>Description</t>
  </si>
  <si>
    <t>Wrong Award Year Selected</t>
  </si>
  <si>
    <t>What is the maintenance of effort requirement?</t>
  </si>
  <si>
    <t>Instructions for completing the maintenance of effort form:</t>
  </si>
  <si>
    <t>The Maintenance of Effort Report consists of two (2) pages:</t>
  </si>
  <si>
    <t>Maintenance of Fiscal Effort Statement</t>
  </si>
  <si>
    <r>
      <t>Add the amounts you spent for salaries, supplies, textbooks, equipment, maintenance contracts and equipment, inservice training, utilities and other expenses.  Enter that amount in the blank to the right of “</t>
    </r>
    <r>
      <rPr>
        <b/>
        <sz val="10"/>
        <rFont val="Arial"/>
        <family val="2"/>
      </rPr>
      <t>Current Expenditures Total</t>
    </r>
    <r>
      <rPr>
        <sz val="10"/>
        <rFont val="Arial"/>
        <family val="2"/>
      </rPr>
      <t>.”</t>
    </r>
  </si>
  <si>
    <r>
      <t xml:space="preserve">To complete the </t>
    </r>
    <r>
      <rPr>
        <b/>
        <u/>
        <sz val="12"/>
        <rFont val="Arial"/>
        <family val="2"/>
      </rPr>
      <t>MAINTENANCE OF FISCAL EFFORT STATEMENT:</t>
    </r>
  </si>
  <si>
    <t>The affidavit must be signed by the person that is authorized to do so (Chancellor, Vice Chancellor, Superintendent, Executive Director, President, Vice President, Regional Director, Head of Finance Office, CFO, Business Manager etc.) for the institution before a notary public.</t>
  </si>
  <si>
    <t>If you have any questions you may call Tawn Augustus at (225) 308-4380.</t>
  </si>
  <si>
    <t>Ms. Tawn Augustus</t>
  </si>
  <si>
    <t>Maintenance of Effort Instructions</t>
  </si>
  <si>
    <t xml:space="preserve"> - Page 1 - MOE Worksheet</t>
  </si>
  <si>
    <t xml:space="preserve"> - Page 2 - Maintenance of Fiscal Effort Statement</t>
  </si>
  <si>
    <t>1.</t>
  </si>
  <si>
    <t>2.</t>
  </si>
  <si>
    <t>3.</t>
  </si>
  <si>
    <t>4.</t>
  </si>
  <si>
    <t>5.</t>
  </si>
  <si>
    <t>6.</t>
  </si>
  <si>
    <t>7.</t>
  </si>
  <si>
    <t>8.</t>
  </si>
  <si>
    <t>9.</t>
  </si>
  <si>
    <t>10.</t>
  </si>
  <si>
    <t>For “Salaries Number” enter the number of employees that work in adult education in your institution or agency.  The first blank under “Salaries Number” is for Faculty; the next blank is for Directors, etc.  Examples of “other types” of employees that work in adult education include:  support personnel, administrators, library support personnel, counselors, lab associates, and/or secretaries.</t>
  </si>
  <si>
    <t>Submit the completed original form to:</t>
  </si>
  <si>
    <r>
      <t xml:space="preserve">Complete the MOE Worksheet First.  This sheet itemizes the </t>
    </r>
    <r>
      <rPr>
        <b/>
        <i/>
        <u/>
        <sz val="10"/>
        <rFont val="Arial"/>
        <family val="2"/>
      </rPr>
      <t>LOCAL FUNDS</t>
    </r>
    <r>
      <rPr>
        <sz val="10"/>
        <rFont val="Arial"/>
        <family val="2"/>
      </rPr>
      <t xml:space="preserve"> relating to adult education that were spent in the fiscal year ending June 30.</t>
    </r>
  </si>
  <si>
    <t>Enter the amount of local funds that your institution or agency spent for salaries related to adult education during the fiscal year in the first blank on the right side of the page.</t>
  </si>
  <si>
    <r>
      <t xml:space="preserve">Enter the amount of </t>
    </r>
    <r>
      <rPr>
        <b/>
        <i/>
        <u/>
        <sz val="10"/>
        <rFont val="Arial"/>
        <family val="2"/>
      </rPr>
      <t>local funds</t>
    </r>
    <r>
      <rPr>
        <sz val="10"/>
        <rFont val="Arial"/>
        <family val="2"/>
      </rPr>
      <t xml:space="preserve"> that your institution or agency spent for supplies related to adult education during the fiscal year in the blank to the right of “Supplies.”</t>
    </r>
  </si>
  <si>
    <r>
      <t xml:space="preserve">Enter the amount of </t>
    </r>
    <r>
      <rPr>
        <b/>
        <i/>
        <u/>
        <sz val="10"/>
        <rFont val="Arial"/>
        <family val="2"/>
      </rPr>
      <t>local funds</t>
    </r>
    <r>
      <rPr>
        <sz val="10"/>
        <rFont val="Arial"/>
        <family val="2"/>
      </rPr>
      <t xml:space="preserve"> that your institution or agency spent for equipment related to adult education during the fiscal year in the blank to the right of “Equipment.”</t>
    </r>
  </si>
  <si>
    <r>
      <t xml:space="preserve">Enter the amount of </t>
    </r>
    <r>
      <rPr>
        <b/>
        <i/>
        <u/>
        <sz val="10"/>
        <rFont val="Arial"/>
        <family val="2"/>
      </rPr>
      <t>local funds</t>
    </r>
    <r>
      <rPr>
        <sz val="10"/>
        <rFont val="Arial"/>
        <family val="2"/>
      </rPr>
      <t xml:space="preserve"> that your institution or agency spent for maintenance contracts and equipment related to adult education during the fiscal year in the blank to the right of “Maintenance Contracts and Equipment.”</t>
    </r>
  </si>
  <si>
    <r>
      <t xml:space="preserve">Enter the amount of </t>
    </r>
    <r>
      <rPr>
        <b/>
        <i/>
        <u/>
        <sz val="10"/>
        <rFont val="Arial"/>
        <family val="2"/>
      </rPr>
      <t>local funds</t>
    </r>
    <r>
      <rPr>
        <sz val="10"/>
        <rFont val="Arial"/>
        <family val="2"/>
      </rPr>
      <t xml:space="preserve"> that your institution or agency spent for inservice training related to adult education during the fiscal year in the blank to the right of “Inservice Training.”</t>
    </r>
  </si>
  <si>
    <r>
      <t xml:space="preserve">Enter the amount of </t>
    </r>
    <r>
      <rPr>
        <b/>
        <i/>
        <u/>
        <sz val="10"/>
        <rFont val="Arial"/>
        <family val="2"/>
      </rPr>
      <t>local funds</t>
    </r>
    <r>
      <rPr>
        <sz val="10"/>
        <rFont val="Arial"/>
        <family val="2"/>
      </rPr>
      <t xml:space="preserve"> that your institution or agency spent for utilities related to adult education during the fiscal year in the blank to the right of “Utilities”.</t>
    </r>
  </si>
  <si>
    <r>
      <t xml:space="preserve">Enter the amount of </t>
    </r>
    <r>
      <rPr>
        <b/>
        <i/>
        <u/>
        <sz val="10"/>
        <rFont val="Arial"/>
        <family val="2"/>
      </rPr>
      <t>local funds</t>
    </r>
    <r>
      <rPr>
        <sz val="10"/>
        <rFont val="Arial"/>
        <family val="2"/>
      </rPr>
      <t xml:space="preserve"> that your institution or agency spent for other expenses related to adult education during the fiscal year in the blank to the right of “Other”.</t>
    </r>
  </si>
  <si>
    <t>Louisiana Community &amp; Technical College System</t>
  </si>
  <si>
    <t>Local Funds Spent in support of</t>
  </si>
  <si>
    <t>Adult Education Programs</t>
  </si>
  <si>
    <t>AFFIDAVIT</t>
  </si>
  <si>
    <t>I hereby certify that the foregoing is true and correct, and that the information reported meets the minimum provisions of the Workforce Investment Act and Louisiana State Plan for Adult Education.</t>
  </si>
  <si>
    <t>Authorized Signature</t>
  </si>
  <si>
    <t>Notary Public Signature</t>
  </si>
  <si>
    <t>Eligible Recipient:</t>
  </si>
  <si>
    <r>
      <t>*</t>
    </r>
    <r>
      <rPr>
        <u/>
        <sz val="10"/>
        <rFont val="Arial"/>
        <family val="2"/>
      </rPr>
      <t>Document these figures</t>
    </r>
    <r>
      <rPr>
        <sz val="10"/>
        <rFont val="Arial"/>
        <family val="2"/>
      </rPr>
      <t>.  All computations must be on file for an on-site audit.</t>
    </r>
  </si>
  <si>
    <t>Subscribed and sworn to before me this __________ day of _______________, 20__.</t>
  </si>
  <si>
    <t>Select Applicable Fiscal Year</t>
  </si>
  <si>
    <t>$</t>
  </si>
  <si>
    <t>*</t>
  </si>
  <si>
    <t>For the Fiscal Year Ending</t>
  </si>
  <si>
    <t>Certification of Program Income</t>
  </si>
  <si>
    <t>Total Amount of income collected in Fiscal Year</t>
  </si>
  <si>
    <r>
      <t xml:space="preserve">The Federal government requires that state recipients of Adult Education and Literacy Act Funds </t>
    </r>
    <r>
      <rPr>
        <b/>
        <i/>
        <sz val="10"/>
        <rFont val="Arial"/>
        <family val="2"/>
      </rPr>
      <t>spend from state and local</t>
    </r>
    <r>
      <rPr>
        <sz val="10"/>
        <rFont val="Arial"/>
        <family val="2"/>
      </rPr>
      <t xml:space="preserve"> </t>
    </r>
    <r>
      <rPr>
        <b/>
        <i/>
        <sz val="10"/>
        <rFont val="Arial"/>
        <family val="2"/>
      </rPr>
      <t xml:space="preserve">sources </t>
    </r>
    <r>
      <rPr>
        <sz val="10"/>
        <rFont val="Arial"/>
        <family val="2"/>
      </rPr>
      <t xml:space="preserve">an amount equal to or more than the amount spent the year before for adult education. (Fees collected from students and expended may not be included.  </t>
    </r>
    <r>
      <rPr>
        <u val="double"/>
        <sz val="10"/>
        <rFont val="Arial"/>
        <family val="2"/>
      </rPr>
      <t>Also</t>
    </r>
    <r>
      <rPr>
        <sz val="10"/>
        <rFont val="Arial"/>
        <family val="2"/>
      </rPr>
      <t xml:space="preserve">, State Adult Ed funds should not be reported.  These funds will be reported by LCTCS.)  </t>
    </r>
  </si>
  <si>
    <t>July 1, 2014 - September 30, 2015</t>
  </si>
  <si>
    <t>Finance Staff Review:   Initial  __________     Date__________</t>
  </si>
  <si>
    <t>WRU Staff Review:        Initial  __________     Date__________</t>
  </si>
  <si>
    <t>Work</t>
  </si>
  <si>
    <r>
      <t>Grantee Information:</t>
    </r>
    <r>
      <rPr>
        <b/>
        <i/>
        <sz val="10"/>
        <color rgb="FFFF0000"/>
        <rFont val="Arial"/>
        <family val="2"/>
      </rPr>
      <t xml:space="preserve"> </t>
    </r>
    <r>
      <rPr>
        <b/>
        <i/>
        <sz val="8"/>
        <color rgb="FFFF0000"/>
        <rFont val="Arial"/>
        <family val="2"/>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r>
  </si>
  <si>
    <t>Revised 04/28/2015</t>
  </si>
  <si>
    <t>Budget Activities</t>
  </si>
  <si>
    <t>The following list identifies eligible WRU program components by activity (also known as a budget line or line item).</t>
  </si>
  <si>
    <t>Required &amp; Permissive Uses</t>
  </si>
  <si>
    <t>All funds are intended to support work that meets WorkReady U requirements, state goals, and local priorities.</t>
  </si>
  <si>
    <t>Administration is defined as activities necessary for the proper and efficient performance of eligible recipient’s duties under the Act, including supervision, but does not include curriculum development activities, personnel development, or research activities. No more than 5% of total Federal Award and 6% of total award for Correctional Services; 25% of total State Award may be used for administrative purposes, including approved indirect costs.</t>
  </si>
  <si>
    <t>Sections (Object Codes)</t>
  </si>
  <si>
    <t>Budget Categories</t>
  </si>
  <si>
    <t>Based on the budget activities above, you must determine how much of each activity will be budgeted in each budget category (also known as a budget column). Listed below is a general overview of the budget categories.</t>
  </si>
  <si>
    <t>Salaries and Wages</t>
  </si>
  <si>
    <t>Salaries for staff and faculty who work directly with students relating to WorkReady U activities. In your budget narrative, please be sure to include all position titles to be funded by the grant, percentages of effort/FTEF/hourly wage information, and a brief description of duties by position as they relate to the grant. Please put each position on a new line of text.</t>
  </si>
  <si>
    <t xml:space="preserve">Examples: </t>
  </si>
  <si>
    <t>Percentage of Salary and the dollar amount calculated by applying the appropriate fringe benefit percentage rate to each salary to be charged to the grant</t>
  </si>
  <si>
    <t>Example:</t>
  </si>
  <si>
    <t>Professional or technical services provided by a consultant (contractor) to accomplish a specific study, project, task, or other work statement. Please note that the rules that apply to the grantee (the college) under this grant must also be applied to the contractor.</t>
  </si>
  <si>
    <t xml:space="preserve">Services purchased to operate, repair, maintain, and rent property owned or used by the grantee. These services are performed by independent contractors performing outside services. </t>
  </si>
  <si>
    <t>Examples:</t>
  </si>
  <si>
    <t>Services supporting the professional and technical development of school district personnel, including instructional, administrative, and service employees. Included are course registration fees (that are not tuition reimbursement), charges from external vendors to conduct training courses (at either school district facilities or off-site), and other expenditures associated with training or professional development by third-party vendors.</t>
  </si>
  <si>
    <r>
      <t>Indirect costs</t>
    </r>
    <r>
      <rPr>
        <sz val="10"/>
        <color rgb="FF000000"/>
        <rFont val="Calibri"/>
        <family val="2"/>
      </rPr>
      <t xml:space="preserve"> are incurred for a common or joint purpose benefitting more than one cost objective and include salaries and related benefits of individuals working in accounting, personnel, purchasing functions, rent, depreciation and utilities used by office staff, equipment and services used by everyone: copiers, phone systems, janitorial service, IT support, Board expenses, marketing expenses, grants management, audit, liability insurance, staff training, etc. Indirect costs must be calculated at no more than 5% of the salaries budgeted. </t>
    </r>
    <r>
      <rPr>
        <i/>
        <sz val="10"/>
        <color rgb="FFFF0000"/>
        <rFont val="Calibri"/>
        <family val="2"/>
      </rPr>
      <t>New – Salaries and administrative and clerical staff should be treated as indirect unless: Services are integral to activity; Individuals can be specifically identified with the activity; Costs are explicitly included in the budget; Costs are also recovered as indirect.</t>
    </r>
  </si>
  <si>
    <r>
      <t>Direct costs</t>
    </r>
    <r>
      <rPr>
        <sz val="10"/>
        <color rgb="FF000000"/>
        <rFont val="Calibri"/>
        <family val="2"/>
      </rPr>
      <t xml:space="preserve"> are activities or services that benefit specific cost objective required for a particular project and charged on an item by item basis. Items include: Advertising, and public relation costs, Communication, Compensation of personnel services, Shipping and Freight, Supplies, Postage, Printing, Training, Travel, etc.</t>
    </r>
  </si>
  <si>
    <r>
      <t>·</t>
    </r>
    <r>
      <rPr>
        <sz val="10"/>
        <color rgb="FF000000"/>
        <rFont val="Times New Roman"/>
        <family val="1"/>
      </rPr>
      <t xml:space="preserve">       </t>
    </r>
    <r>
      <rPr>
        <b/>
        <sz val="10"/>
        <color rgb="FF000000"/>
        <rFont val="Calibri"/>
        <family val="2"/>
      </rPr>
      <t>Instructional Services</t>
    </r>
    <r>
      <rPr>
        <sz val="10"/>
        <color rgb="FF000000"/>
        <rFont val="Calibri"/>
        <family val="2"/>
      </rPr>
      <t xml:space="preserve"> (7450 -7459 – Providing direct instruction/counseling to students/clients)</t>
    </r>
  </si>
  <si>
    <r>
      <t>·</t>
    </r>
    <r>
      <rPr>
        <sz val="10"/>
        <color rgb="FF000000"/>
        <rFont val="Times New Roman"/>
        <family val="1"/>
      </rPr>
      <t xml:space="preserve">       </t>
    </r>
    <r>
      <rPr>
        <b/>
        <sz val="10"/>
        <color rgb="FF000000"/>
        <rFont val="Calibri"/>
        <family val="2"/>
      </rPr>
      <t>Administrative Services</t>
    </r>
    <r>
      <rPr>
        <sz val="10"/>
        <color rgb="FF000000"/>
        <rFont val="Calibri"/>
        <family val="2"/>
      </rPr>
      <t xml:space="preserve"> (7410 – 7420 – Administrative employees not involved with direct services to student/clients)</t>
    </r>
  </si>
  <si>
    <r>
      <t>·</t>
    </r>
    <r>
      <rPr>
        <sz val="10"/>
        <color rgb="FF000000"/>
        <rFont val="Times New Roman"/>
        <family val="1"/>
      </rPr>
      <t xml:space="preserve">       </t>
    </r>
    <r>
      <rPr>
        <b/>
        <sz val="10"/>
        <color rgb="FF000000"/>
        <rFont val="Calibri"/>
        <family val="2"/>
      </rPr>
      <t>Correctional Instructional Services</t>
    </r>
    <r>
      <rPr>
        <sz val="10"/>
        <color rgb="FF000000"/>
        <rFont val="Calibri"/>
        <family val="2"/>
      </rPr>
      <t xml:space="preserve"> (7470 – 7479 – Providing direct instruction/counseling to students/clients)</t>
    </r>
  </si>
  <si>
    <r>
      <t>·</t>
    </r>
    <r>
      <rPr>
        <sz val="10"/>
        <color rgb="FF000000"/>
        <rFont val="Times New Roman"/>
        <family val="1"/>
      </rPr>
      <t xml:space="preserve">       </t>
    </r>
    <r>
      <rPr>
        <b/>
        <sz val="10"/>
        <color rgb="FF000000"/>
        <rFont val="Calibri"/>
        <family val="2"/>
      </rPr>
      <t>Correctional Administrative Services</t>
    </r>
    <r>
      <rPr>
        <sz val="10"/>
        <color rgb="FF000000"/>
        <rFont val="Calibri"/>
        <family val="2"/>
      </rPr>
      <t xml:space="preserve"> (7430 -7440 - Administrative employees not involved with direct services to student/clients)</t>
    </r>
  </si>
  <si>
    <r>
      <t>·</t>
    </r>
    <r>
      <rPr>
        <sz val="10"/>
        <color rgb="FF000000"/>
        <rFont val="Times New Roman"/>
        <family val="1"/>
      </rPr>
      <t xml:space="preserve">       </t>
    </r>
    <r>
      <rPr>
        <sz val="10"/>
        <color rgb="FF000000"/>
        <rFont val="Calibri"/>
        <family val="2"/>
      </rPr>
      <t xml:space="preserve">Instructor, # of Hrs. worked at what rate.  </t>
    </r>
  </si>
  <si>
    <r>
      <t>·</t>
    </r>
    <r>
      <rPr>
        <sz val="10"/>
        <color rgb="FF000000"/>
        <rFont val="Times New Roman"/>
        <family val="1"/>
      </rPr>
      <t xml:space="preserve">       </t>
    </r>
    <r>
      <rPr>
        <sz val="10"/>
        <color rgb="FF000000"/>
        <rFont val="Calibri"/>
        <family val="2"/>
      </rPr>
      <t>10 faculty stipends at $1,000 each for curriculum development</t>
    </r>
  </si>
  <si>
    <r>
      <t>·</t>
    </r>
    <r>
      <rPr>
        <sz val="10"/>
        <color rgb="FF000000"/>
        <rFont val="Times New Roman"/>
        <family val="1"/>
      </rPr>
      <t xml:space="preserve">       </t>
    </r>
    <r>
      <rPr>
        <i/>
        <sz val="10"/>
        <color rgb="FF000000"/>
        <rFont val="Calibri"/>
        <family val="2"/>
      </rPr>
      <t>Paraprofessional, .4 FTE, Data Entry</t>
    </r>
  </si>
  <si>
    <r>
      <t>·</t>
    </r>
    <r>
      <rPr>
        <sz val="10"/>
        <color rgb="FF000000"/>
        <rFont val="Times New Roman"/>
        <family val="1"/>
      </rPr>
      <t xml:space="preserve">       </t>
    </r>
    <r>
      <rPr>
        <sz val="10"/>
        <color rgb="FF000000"/>
        <rFont val="Calibri"/>
        <family val="2"/>
      </rPr>
      <t>PT Instructor, 1,000 hrs. @ 15/hr. tutoring services</t>
    </r>
  </si>
  <si>
    <r>
      <t>·</t>
    </r>
    <r>
      <rPr>
        <sz val="10"/>
        <rFont val="Times New Roman"/>
        <family val="1"/>
      </rPr>
      <t xml:space="preserve">       </t>
    </r>
    <r>
      <rPr>
        <sz val="10"/>
        <rFont val="Calibri"/>
        <family val="2"/>
      </rPr>
      <t>Adjunct Instructor – Federal Tax - Salary $25,000 x 15% = $3,750</t>
    </r>
  </si>
  <si>
    <r>
      <t>·</t>
    </r>
    <r>
      <rPr>
        <sz val="10"/>
        <rFont val="Times New Roman"/>
        <family val="1"/>
      </rPr>
      <t xml:space="preserve">       </t>
    </r>
    <r>
      <rPr>
        <sz val="10"/>
        <rFont val="Calibri"/>
        <family val="2"/>
      </rPr>
      <t xml:space="preserve">Contracted personnel to provide skills standard expertise, contracted trainer for professional development of faculty or staff </t>
    </r>
  </si>
  <si>
    <r>
      <t xml:space="preserve">Purchased Property Services </t>
    </r>
    <r>
      <rPr>
        <b/>
        <i/>
        <sz val="10"/>
        <color rgb="FF1F4E79"/>
        <rFont val="Calibri"/>
        <family val="2"/>
      </rPr>
      <t>(Operating Services)</t>
    </r>
  </si>
  <si>
    <r>
      <t>Examples:</t>
    </r>
    <r>
      <rPr>
        <sz val="10"/>
        <rFont val="Calibri"/>
        <family val="2"/>
      </rPr>
      <t xml:space="preserve"> </t>
    </r>
  </si>
  <si>
    <r>
      <t>·</t>
    </r>
    <r>
      <rPr>
        <sz val="10"/>
        <rFont val="Times New Roman"/>
        <family val="1"/>
      </rPr>
      <t xml:space="preserve">       </t>
    </r>
    <r>
      <rPr>
        <sz val="10"/>
        <rFont val="Calibri"/>
        <family val="2"/>
      </rPr>
      <t>Shipping, Registration, Subscriptions, Memberships, Advertising, Utilities and Printing</t>
    </r>
  </si>
  <si>
    <r>
      <t>·</t>
    </r>
    <r>
      <rPr>
        <sz val="10"/>
        <rFont val="Times New Roman"/>
        <family val="1"/>
      </rPr>
      <t xml:space="preserve">       </t>
    </r>
    <r>
      <rPr>
        <sz val="10"/>
        <rFont val="Calibri"/>
        <family val="2"/>
      </rPr>
      <t>Software (Licenses, Data Services, Online Seats, etc.)</t>
    </r>
  </si>
  <si>
    <r>
      <t>·</t>
    </r>
    <r>
      <rPr>
        <sz val="10"/>
        <rFont val="Times New Roman"/>
        <family val="1"/>
      </rPr>
      <t xml:space="preserve">       </t>
    </r>
    <r>
      <rPr>
        <sz val="10"/>
        <rFont val="Calibri"/>
        <family val="2"/>
      </rPr>
      <t>Rentals (Office equipment, Buildings and Grounds, IT Equip, Automotive, etc.)</t>
    </r>
  </si>
  <si>
    <r>
      <t>·</t>
    </r>
    <r>
      <rPr>
        <sz val="10"/>
        <rFont val="Times New Roman"/>
        <family val="1"/>
      </rPr>
      <t xml:space="preserve">       </t>
    </r>
    <r>
      <rPr>
        <sz val="10"/>
        <rFont val="Calibri"/>
        <family val="2"/>
      </rPr>
      <t>Memberships and Subscriptions (Institutional Dues or Memberships, Prof. Subscriptions, License Fees, Testing Fees, etc.)</t>
    </r>
  </si>
  <si>
    <r>
      <t>·</t>
    </r>
    <r>
      <rPr>
        <sz val="10"/>
        <rFont val="Times New Roman"/>
        <family val="1"/>
      </rPr>
      <t xml:space="preserve">       </t>
    </r>
    <r>
      <rPr>
        <sz val="10"/>
        <rFont val="Calibri"/>
        <family val="2"/>
      </rPr>
      <t>Advertising (Expenditures for announcements in professional publications, newspapers, or broadcasts over radio and television. These expenditures include advertising for such purposes as personnel recruitment, legal ads, new and used equipment, and sale of property)</t>
    </r>
  </si>
  <si>
    <r>
      <t>·</t>
    </r>
    <r>
      <rPr>
        <sz val="10"/>
        <rFont val="Times New Roman"/>
        <family val="1"/>
      </rPr>
      <t xml:space="preserve">        </t>
    </r>
    <r>
      <rPr>
        <sz val="10"/>
        <rFont val="Calibri"/>
        <family val="2"/>
      </rPr>
      <t>Training (non-conference)</t>
    </r>
  </si>
  <si>
    <r>
      <t>·</t>
    </r>
    <r>
      <rPr>
        <sz val="10"/>
        <rFont val="Times New Roman"/>
        <family val="1"/>
      </rPr>
      <t xml:space="preserve">       </t>
    </r>
    <r>
      <rPr>
        <sz val="10"/>
        <rFont val="Calibri"/>
        <family val="2"/>
      </rPr>
      <t>Postage and Freight (postal communications services to establish or maintain postage machine rentals, postage, express delivery services, and couriers)</t>
    </r>
  </si>
  <si>
    <r>
      <t>·</t>
    </r>
    <r>
      <rPr>
        <sz val="10"/>
        <rFont val="Times New Roman"/>
        <family val="1"/>
      </rPr>
      <t xml:space="preserve">       </t>
    </r>
    <r>
      <rPr>
        <sz val="10"/>
        <rFont val="Calibri"/>
        <family val="2"/>
      </rPr>
      <t>Utilities (Electricity, Natural Gas, Water Service, Sewerage, etc.)</t>
    </r>
  </si>
  <si>
    <r>
      <t>·</t>
    </r>
    <r>
      <rPr>
        <sz val="10"/>
        <rFont val="Times New Roman"/>
        <family val="1"/>
      </rPr>
      <t xml:space="preserve">       </t>
    </r>
    <r>
      <rPr>
        <sz val="10"/>
        <rFont val="Calibri"/>
        <family val="2"/>
      </rPr>
      <t>Communication (telephone and voice communication services; data communication services to establish or maintain computer based communications, networking, and Internet services; video communications services to establish or maintain one-way or two-way video communications via satellite, cable, or other devices;</t>
    </r>
  </si>
  <si>
    <r>
      <t xml:space="preserve">Other Purchased Services </t>
    </r>
    <r>
      <rPr>
        <b/>
        <i/>
        <sz val="10"/>
        <color rgb="FF1F4E79"/>
        <rFont val="Calibri"/>
        <family val="2"/>
      </rPr>
      <t>(Travel)</t>
    </r>
  </si>
  <si>
    <r>
      <t xml:space="preserve">Services purchased (Separate from Professional and Technical Services or Property Services) for business </t>
    </r>
    <r>
      <rPr>
        <b/>
        <sz val="10"/>
        <rFont val="Calibri"/>
        <family val="2"/>
      </rPr>
      <t>travel related activities</t>
    </r>
    <r>
      <rPr>
        <sz val="10"/>
        <rFont val="Calibri"/>
        <family val="2"/>
      </rPr>
      <t xml:space="preserve"> that include Conferences and Conventions both in state and out of state; training and professional development; and monitoring of activities. Note: All out of States conferences must have prior written approval. </t>
    </r>
    <r>
      <rPr>
        <i/>
        <sz val="10"/>
        <color rgb="FFFF0000"/>
        <rFont val="Calibri"/>
        <family val="2"/>
      </rPr>
      <t xml:space="preserve">New – Dependent care costs are above and beyond regular dependent care that directly result from travel to conferences may be allowable (consistent with written policy)                                             </t>
    </r>
  </si>
  <si>
    <r>
      <t>·</t>
    </r>
    <r>
      <rPr>
        <sz val="10"/>
        <rFont val="Times New Roman"/>
        <family val="1"/>
      </rPr>
      <t xml:space="preserve">       </t>
    </r>
    <r>
      <rPr>
        <sz val="10"/>
        <rFont val="Calibri"/>
        <family val="2"/>
      </rPr>
      <t>Expenses for transportation, lodging, subsistence and related items</t>
    </r>
  </si>
  <si>
    <r>
      <t>·</t>
    </r>
    <r>
      <rPr>
        <sz val="10"/>
        <rFont val="Times New Roman"/>
        <family val="1"/>
      </rPr>
      <t xml:space="preserve">       </t>
    </r>
    <r>
      <rPr>
        <sz val="10"/>
        <rFont val="Calibri"/>
        <family val="2"/>
      </rPr>
      <t>LAPCAE</t>
    </r>
  </si>
  <si>
    <r>
      <t>·</t>
    </r>
    <r>
      <rPr>
        <sz val="10"/>
        <rFont val="Times New Roman"/>
        <family val="1"/>
      </rPr>
      <t xml:space="preserve">       </t>
    </r>
    <r>
      <rPr>
        <sz val="10"/>
        <rFont val="Calibri"/>
        <family val="2"/>
      </rPr>
      <t>Site Visits</t>
    </r>
  </si>
  <si>
    <r>
      <t>·</t>
    </r>
    <r>
      <rPr>
        <sz val="10"/>
        <rFont val="Times New Roman"/>
        <family val="1"/>
      </rPr>
      <t xml:space="preserve">       </t>
    </r>
    <r>
      <rPr>
        <sz val="10"/>
        <rFont val="Calibri"/>
        <family val="2"/>
      </rPr>
      <t>Summer Institute</t>
    </r>
  </si>
  <si>
    <r>
      <t>·</t>
    </r>
    <r>
      <rPr>
        <sz val="10"/>
        <rFont val="Times New Roman"/>
        <family val="1"/>
      </rPr>
      <t xml:space="preserve">       </t>
    </r>
    <r>
      <rPr>
        <sz val="10"/>
        <rFont val="Calibri"/>
        <family val="2"/>
      </rPr>
      <t>LCTCS Conference</t>
    </r>
  </si>
  <si>
    <r>
      <t xml:space="preserve">Materials and supplies are tangible personal property other than equipment used to carry out the grant. Computing Devices – Machines used to acquire, store, analyze, process, public data and other information electronically.  Includes accessories for printing, transmitting and receiving or storing electronic information. </t>
    </r>
    <r>
      <rPr>
        <sz val="10"/>
        <color rgb="FFFF0000"/>
        <rFont val="Calibri"/>
        <family val="2"/>
      </rPr>
      <t>NEW - Computing Devices - Machines used to acquire, store, analyze, process, public data and other information electronically. Includes accessories for printing, transmitting and receiving or storing electronic information. Computing Devices are supplies if less than $5,000</t>
    </r>
  </si>
  <si>
    <r>
      <t>·</t>
    </r>
    <r>
      <rPr>
        <sz val="10"/>
        <rFont val="Times New Roman"/>
        <family val="1"/>
      </rPr>
      <t xml:space="preserve">       </t>
    </r>
    <r>
      <rPr>
        <sz val="10"/>
        <rFont val="Calibri"/>
        <family val="2"/>
      </rPr>
      <t>General Office Supplies (Pens, Pencils, Paper, etc.)</t>
    </r>
  </si>
  <si>
    <r>
      <t>·</t>
    </r>
    <r>
      <rPr>
        <sz val="10"/>
        <rFont val="Times New Roman"/>
        <family val="1"/>
      </rPr>
      <t xml:space="preserve">       </t>
    </r>
    <r>
      <rPr>
        <sz val="10"/>
        <rFont val="Calibri"/>
        <family val="2"/>
      </rPr>
      <t>Copier Supplies (Ink Cartridges, Toner, etc.)</t>
    </r>
  </si>
  <si>
    <r>
      <t>·</t>
    </r>
    <r>
      <rPr>
        <sz val="10"/>
        <rFont val="Times New Roman"/>
        <family val="1"/>
      </rPr>
      <t xml:space="preserve">       </t>
    </r>
    <r>
      <rPr>
        <sz val="10"/>
        <rFont val="Calibri"/>
        <family val="2"/>
      </rPr>
      <t>Computer Supplies (Jump/Flash Drives)</t>
    </r>
  </si>
  <si>
    <r>
      <t>·</t>
    </r>
    <r>
      <rPr>
        <sz val="10"/>
        <rFont val="Times New Roman"/>
        <family val="1"/>
      </rPr>
      <t xml:space="preserve">       </t>
    </r>
    <r>
      <rPr>
        <sz val="10"/>
        <rFont val="Calibri"/>
        <family val="2"/>
      </rPr>
      <t>Operating Supplies (Wires, Adapters, etc.)</t>
    </r>
  </si>
  <si>
    <r>
      <t>·</t>
    </r>
    <r>
      <rPr>
        <sz val="10"/>
        <rFont val="Times New Roman"/>
        <family val="1"/>
      </rPr>
      <t xml:space="preserve">       </t>
    </r>
    <r>
      <rPr>
        <sz val="10"/>
        <rFont val="Calibri"/>
        <family val="2"/>
      </rPr>
      <t>Educational Supplies (Instructional Materials, text books, etc.)</t>
    </r>
  </si>
  <si>
    <r>
      <t xml:space="preserve">Tangible nonexpendable property including exempt property charged directly to the award having a useful life of more than one year and an acquisition cost of $1,000 or more per unit. </t>
    </r>
    <r>
      <rPr>
        <sz val="10"/>
        <color rgb="FFFF0000"/>
        <rFont val="Calibri"/>
        <family val="2"/>
      </rPr>
      <t>Computing Devices are included in this category; if the cost per unit is over $5,000.</t>
    </r>
  </si>
  <si>
    <r>
      <t>·</t>
    </r>
    <r>
      <rPr>
        <sz val="10"/>
        <rFont val="Times New Roman"/>
        <family val="1"/>
      </rPr>
      <t xml:space="preserve">       </t>
    </r>
    <r>
      <rPr>
        <sz val="10"/>
        <rFont val="Calibri"/>
        <family val="2"/>
      </rPr>
      <t>Buildings</t>
    </r>
  </si>
  <si>
    <r>
      <t>·</t>
    </r>
    <r>
      <rPr>
        <sz val="10"/>
        <rFont val="Times New Roman"/>
        <family val="1"/>
      </rPr>
      <t xml:space="preserve">       </t>
    </r>
    <r>
      <rPr>
        <sz val="10"/>
        <rFont val="Calibri"/>
        <family val="2"/>
      </rPr>
      <t>Land</t>
    </r>
  </si>
  <si>
    <r>
      <t>·</t>
    </r>
    <r>
      <rPr>
        <sz val="10"/>
        <rFont val="Times New Roman"/>
        <family val="1"/>
      </rPr>
      <t xml:space="preserve">       </t>
    </r>
    <r>
      <rPr>
        <sz val="10"/>
        <rFont val="Calibri"/>
        <family val="2"/>
      </rPr>
      <t>Computers (Desktops, Laptops, Tablets, Monitors, etc.)</t>
    </r>
  </si>
  <si>
    <r>
      <t>·</t>
    </r>
    <r>
      <rPr>
        <sz val="10"/>
        <rFont val="Times New Roman"/>
        <family val="1"/>
      </rPr>
      <t xml:space="preserve">       </t>
    </r>
    <r>
      <rPr>
        <sz val="10"/>
        <rFont val="Calibri"/>
        <family val="2"/>
      </rPr>
      <t>Office Equipment (Calculators)</t>
    </r>
  </si>
  <si>
    <r>
      <t>·</t>
    </r>
    <r>
      <rPr>
        <sz val="10"/>
        <rFont val="Times New Roman"/>
        <family val="1"/>
      </rPr>
      <t xml:space="preserve">       </t>
    </r>
    <r>
      <rPr>
        <sz val="10"/>
        <rFont val="Calibri"/>
        <family val="2"/>
      </rPr>
      <t>Furniture (Desks, Chairs, etc.)</t>
    </r>
  </si>
  <si>
    <r>
      <t>·</t>
    </r>
    <r>
      <rPr>
        <sz val="10"/>
        <rFont val="Times New Roman"/>
        <family val="1"/>
      </rPr>
      <t xml:space="preserve">       </t>
    </r>
    <r>
      <rPr>
        <sz val="10"/>
        <rFont val="Calibri"/>
        <family val="2"/>
      </rPr>
      <t>Reproduction and Printing Equipment (Copiers, Printers, etc.)</t>
    </r>
  </si>
  <si>
    <r>
      <t xml:space="preserve">Other Uses of Funds </t>
    </r>
    <r>
      <rPr>
        <b/>
        <i/>
        <sz val="10"/>
        <color rgb="FF1F4E79"/>
        <rFont val="Calibri"/>
        <family val="2"/>
      </rPr>
      <t>(Professional Development)</t>
    </r>
  </si>
  <si>
    <t>Budget Cost Object Codes and Descriptions 2015-16 WorkReady U</t>
  </si>
  <si>
    <t>Due Dates for Monthly Requests</t>
  </si>
  <si>
    <r>
      <t>·</t>
    </r>
    <r>
      <rPr>
        <sz val="7"/>
        <rFont val="Times New Roman"/>
        <family val="1"/>
      </rPr>
      <t xml:space="preserve">        </t>
    </r>
    <r>
      <rPr>
        <sz val="11"/>
        <rFont val="Calibri"/>
        <family val="2"/>
      </rPr>
      <t>Federal Basic</t>
    </r>
  </si>
  <si>
    <r>
      <t>·</t>
    </r>
    <r>
      <rPr>
        <sz val="7"/>
        <rFont val="Times New Roman"/>
        <family val="1"/>
      </rPr>
      <t xml:space="preserve">        </t>
    </r>
    <r>
      <rPr>
        <sz val="11"/>
        <rFont val="Calibri"/>
        <family val="2"/>
      </rPr>
      <t>El/Civics</t>
    </r>
  </si>
  <si>
    <r>
      <t>·</t>
    </r>
    <r>
      <rPr>
        <sz val="7"/>
        <rFont val="Times New Roman"/>
        <family val="1"/>
      </rPr>
      <t xml:space="preserve">        </t>
    </r>
    <r>
      <rPr>
        <sz val="11"/>
        <rFont val="Calibri"/>
        <family val="2"/>
      </rPr>
      <t>Supplemental/Leadership</t>
    </r>
  </si>
  <si>
    <r>
      <t>·</t>
    </r>
    <r>
      <rPr>
        <sz val="7"/>
        <rFont val="Times New Roman"/>
        <family val="1"/>
      </rPr>
      <t xml:space="preserve">        </t>
    </r>
    <r>
      <rPr>
        <sz val="11"/>
        <rFont val="Calibri"/>
        <family val="2"/>
      </rPr>
      <t>State</t>
    </r>
  </si>
  <si>
    <r>
      <t>·</t>
    </r>
    <r>
      <rPr>
        <sz val="7"/>
        <rFont val="Times New Roman"/>
        <family val="1"/>
      </rPr>
      <t xml:space="preserve">        </t>
    </r>
    <r>
      <rPr>
        <sz val="11"/>
        <rFont val="Calibri"/>
        <family val="2"/>
      </rPr>
      <t>JFF</t>
    </r>
  </si>
  <si>
    <r>
      <t>·</t>
    </r>
    <r>
      <rPr>
        <sz val="7"/>
        <rFont val="Times New Roman"/>
        <family val="1"/>
      </rPr>
      <t xml:space="preserve">        </t>
    </r>
    <r>
      <rPr>
        <sz val="11"/>
        <rFont val="Calibri"/>
        <family val="2"/>
      </rPr>
      <t>Rapid Response</t>
    </r>
  </si>
  <si>
    <t>Guidelines</t>
  </si>
  <si>
    <r>
      <t>1.</t>
    </r>
    <r>
      <rPr>
        <sz val="7"/>
        <color rgb="FFFF0000"/>
        <rFont val="Times New Roman"/>
        <family val="1"/>
      </rPr>
      <t xml:space="preserve">      </t>
    </r>
    <r>
      <rPr>
        <sz val="11"/>
        <color rgb="FFFF0000"/>
        <rFont val="Calibri"/>
        <family val="2"/>
      </rPr>
      <t xml:space="preserve">If the due date falls on the weekend, requests will be due the next business day. </t>
    </r>
  </si>
  <si>
    <r>
      <t>2.</t>
    </r>
    <r>
      <rPr>
        <sz val="7"/>
        <color rgb="FFFF0000"/>
        <rFont val="Times New Roman"/>
        <family val="1"/>
      </rPr>
      <t xml:space="preserve">      </t>
    </r>
    <r>
      <rPr>
        <sz val="11"/>
        <color rgb="FFFF0000"/>
        <rFont val="Calibri"/>
        <family val="2"/>
      </rPr>
      <t xml:space="preserve">Any requests that are not submitted in time will not be processed until the following month. </t>
    </r>
  </si>
  <si>
    <r>
      <t>3.</t>
    </r>
    <r>
      <rPr>
        <sz val="7"/>
        <color rgb="FFFF0000"/>
        <rFont val="Times New Roman"/>
        <family val="1"/>
      </rPr>
      <t xml:space="preserve">      </t>
    </r>
    <r>
      <rPr>
        <sz val="11"/>
        <color rgb="FFFF0000"/>
        <rFont val="Calibri"/>
        <family val="2"/>
      </rPr>
      <t xml:space="preserve">You may submit requests at anytime throughout the month; however, processing of payments will not transpire until after the cut-off date.  </t>
    </r>
  </si>
  <si>
    <r>
      <t>4.</t>
    </r>
    <r>
      <rPr>
        <b/>
        <sz val="7"/>
        <color rgb="FFFF0000"/>
        <rFont val="Times New Roman"/>
        <family val="1"/>
      </rPr>
      <t xml:space="preserve">      </t>
    </r>
    <r>
      <rPr>
        <sz val="11"/>
        <color rgb="FFFF0000"/>
        <rFont val="Calibri"/>
        <family val="2"/>
      </rPr>
      <t>You may expect payment of requests 7 -10 days following due date.</t>
    </r>
  </si>
  <si>
    <t xml:space="preserve">End of Year Due Dates for Reimbursement Requests and Budget Revisions </t>
  </si>
  <si>
    <t>If due date falls on the weekend, documents will be due the following business day.</t>
  </si>
  <si>
    <t>Adult Ed Federal, State and WIA Reimbursement Request Deadline:</t>
  </si>
  <si>
    <r>
      <t>·</t>
    </r>
    <r>
      <rPr>
        <sz val="7"/>
        <rFont val="Times New Roman"/>
        <family val="1"/>
      </rPr>
      <t xml:space="preserve">       </t>
    </r>
    <r>
      <rPr>
        <sz val="12"/>
        <rFont val="Calibri"/>
        <family val="2"/>
      </rPr>
      <t>Federal, JFF and Rapid Response Reimbursement Request: October 15</t>
    </r>
  </si>
  <si>
    <t>Reports Deadline: All Reports are due by – November 15</t>
  </si>
  <si>
    <r>
      <t>·</t>
    </r>
    <r>
      <rPr>
        <sz val="7"/>
        <rFont val="Times New Roman"/>
        <family val="1"/>
      </rPr>
      <t xml:space="preserve">       </t>
    </r>
    <r>
      <rPr>
        <sz val="12"/>
        <rFont val="Calibri"/>
        <family val="2"/>
      </rPr>
      <t>Maintenance of Effort (MOE)</t>
    </r>
  </si>
  <si>
    <r>
      <t>·</t>
    </r>
    <r>
      <rPr>
        <sz val="7"/>
        <rFont val="Times New Roman"/>
        <family val="1"/>
      </rPr>
      <t xml:space="preserve">       </t>
    </r>
    <r>
      <rPr>
        <sz val="12"/>
        <rFont val="Calibri"/>
        <family val="2"/>
      </rPr>
      <t xml:space="preserve">Program Income </t>
    </r>
  </si>
  <si>
    <t>(Note: All reports are included in your workbook with the due dates in Bold Red Ink)</t>
  </si>
  <si>
    <t xml:space="preserve">Budget Revisions </t>
  </si>
  <si>
    <r>
      <t>·</t>
    </r>
    <r>
      <rPr>
        <sz val="7"/>
        <rFont val="Times New Roman"/>
        <family val="1"/>
      </rPr>
      <t xml:space="preserve">       </t>
    </r>
    <r>
      <rPr>
        <sz val="12"/>
        <rFont val="Calibri"/>
        <family val="2"/>
      </rPr>
      <t xml:space="preserve">Budget revisions </t>
    </r>
    <r>
      <rPr>
        <b/>
        <sz val="12"/>
        <rFont val="Calibri"/>
        <family val="2"/>
      </rPr>
      <t>may not</t>
    </r>
    <r>
      <rPr>
        <sz val="12"/>
        <rFont val="Calibri"/>
        <family val="2"/>
      </rPr>
      <t xml:space="preserve"> be submitted until the original budget has been approved.</t>
    </r>
  </si>
  <si>
    <r>
      <t>·</t>
    </r>
    <r>
      <rPr>
        <sz val="7"/>
        <rFont val="Times New Roman"/>
        <family val="1"/>
      </rPr>
      <t xml:space="preserve">       </t>
    </r>
    <r>
      <rPr>
        <sz val="12"/>
        <rFont val="Calibri"/>
        <family val="2"/>
      </rPr>
      <t>A budget revision must be approved by LCTCS before implementing any activities related to revision such as: adding personnel, issuing purchase orders, receiving goods, providing services, or encumbering funds.</t>
    </r>
  </si>
  <si>
    <r>
      <t>·</t>
    </r>
    <r>
      <rPr>
        <sz val="7"/>
        <rFont val="Times New Roman"/>
        <family val="1"/>
      </rPr>
      <t xml:space="preserve">       </t>
    </r>
    <r>
      <rPr>
        <sz val="12"/>
        <rFont val="Calibri"/>
        <family val="2"/>
      </rPr>
      <t xml:space="preserve">A budget revision must be submitted if the intent of the revision is new or contrary to existing approved budget.  </t>
    </r>
    <r>
      <rPr>
        <b/>
        <sz val="12"/>
        <rFont val="Calibri"/>
        <family val="2"/>
      </rPr>
      <t xml:space="preserve">(THERE ARE NO OVERAGES PER LINE ITEM – ALL CHANGES TO ORIGINAL BUDGET REQUIRE A REVISION) </t>
    </r>
  </si>
  <si>
    <r>
      <t>·</t>
    </r>
    <r>
      <rPr>
        <sz val="7"/>
        <rFont val="Times New Roman"/>
        <family val="1"/>
      </rPr>
      <t xml:space="preserve">       </t>
    </r>
    <r>
      <rPr>
        <sz val="12"/>
        <rFont val="Calibri"/>
        <family val="2"/>
      </rPr>
      <t xml:space="preserve">All budget revisions must be submitted to LCTCS Finance Division.  Approved revisions will be sent electronically from Adult Education Division. </t>
    </r>
  </si>
  <si>
    <r>
      <t>·</t>
    </r>
    <r>
      <rPr>
        <sz val="7"/>
        <rFont val="Times New Roman"/>
        <family val="1"/>
      </rPr>
      <t xml:space="preserve">       </t>
    </r>
    <r>
      <rPr>
        <sz val="12"/>
        <rFont val="Calibri"/>
        <family val="2"/>
      </rPr>
      <t>For any budget revision that does not fit these requirements, the recipient must get approval from LCTCS prior to making the revision.</t>
    </r>
  </si>
  <si>
    <r>
      <t>·</t>
    </r>
    <r>
      <rPr>
        <sz val="7"/>
        <rFont val="Times New Roman"/>
        <family val="1"/>
      </rPr>
      <t xml:space="preserve">       </t>
    </r>
    <r>
      <rPr>
        <sz val="12"/>
        <rFont val="Calibri"/>
        <family val="2"/>
      </rPr>
      <t xml:space="preserve">Budget revisions may be submitted throughout the program year.  </t>
    </r>
  </si>
  <si>
    <r>
      <t>·</t>
    </r>
    <r>
      <rPr>
        <sz val="7"/>
        <rFont val="Times New Roman"/>
        <family val="1"/>
      </rPr>
      <t xml:space="preserve">       </t>
    </r>
    <r>
      <rPr>
        <sz val="12"/>
        <rFont val="Calibri"/>
        <family val="2"/>
      </rPr>
      <t>Budget revisions must be completed in detail, giving specific description of the object codes being affected and justification for the revision.  Justification must explain exactly why the revision is necessary.  Unclear or imprecise justifications will result in the revision not being approved.</t>
    </r>
  </si>
  <si>
    <r>
      <t>·</t>
    </r>
    <r>
      <rPr>
        <sz val="7"/>
        <rFont val="Times New Roman"/>
        <family val="1"/>
      </rPr>
      <t xml:space="preserve">       </t>
    </r>
    <r>
      <rPr>
        <sz val="12"/>
        <rFont val="Calibri"/>
        <family val="2"/>
      </rPr>
      <t>Completed budget revision must be signed by the Program Director, CFO, and CEO</t>
    </r>
  </si>
  <si>
    <t>Supplanting</t>
  </si>
  <si>
    <r>
      <t>·</t>
    </r>
    <r>
      <rPr>
        <sz val="7"/>
        <rFont val="Times New Roman"/>
        <family val="1"/>
      </rPr>
      <t xml:space="preserve">       </t>
    </r>
    <r>
      <rPr>
        <sz val="12"/>
        <rFont val="Calibri"/>
        <family val="2"/>
      </rPr>
      <t>Federal funds may only be used in addition to funds already spent by the state and eligible recipients of Adult Ed and cannot be used in place of non-federal funds.</t>
    </r>
  </si>
  <si>
    <r>
      <t>·</t>
    </r>
    <r>
      <rPr>
        <sz val="7"/>
        <rFont val="Times New Roman"/>
        <family val="1"/>
      </rPr>
      <t xml:space="preserve">       </t>
    </r>
    <r>
      <rPr>
        <sz val="12"/>
        <rFont val="Calibri"/>
        <family val="2"/>
      </rPr>
      <t>It will be presumed that supplanting has occurred where:</t>
    </r>
  </si>
  <si>
    <r>
      <t>o</t>
    </r>
    <r>
      <rPr>
        <sz val="7"/>
        <rFont val="Times New Roman"/>
        <family val="1"/>
      </rPr>
      <t xml:space="preserve">   </t>
    </r>
    <r>
      <rPr>
        <sz val="12"/>
        <rFont val="Calibri"/>
        <family val="2"/>
      </rPr>
      <t>LCTCS or one of the eligible recipients uses federal funds to provide services that LCTCS or one of the eligible recipients  is required to make available under federal, state, or local law; or</t>
    </r>
  </si>
  <si>
    <r>
      <t>o</t>
    </r>
    <r>
      <rPr>
        <sz val="7"/>
        <rFont val="Times New Roman"/>
        <family val="1"/>
      </rPr>
      <t xml:space="preserve">   </t>
    </r>
    <r>
      <rPr>
        <sz val="12"/>
        <rFont val="Calibri"/>
        <family val="2"/>
      </rPr>
      <t xml:space="preserve">LCTCS or one of the eligible recipients use federal funds to provide services that LCTCS or the eligible recipients provided with non federal funds in the prior year; or </t>
    </r>
  </si>
  <si>
    <r>
      <t>o</t>
    </r>
    <r>
      <rPr>
        <sz val="7"/>
        <rFont val="Times New Roman"/>
        <family val="1"/>
      </rPr>
      <t xml:space="preserve">   </t>
    </r>
    <r>
      <rPr>
        <sz val="12"/>
        <rFont val="Calibri"/>
        <family val="2"/>
      </rPr>
      <t>LCTCS or one of the recipients provided services with non federal funds, and provided the same services using federal funds</t>
    </r>
  </si>
  <si>
    <r>
      <t>·</t>
    </r>
    <r>
      <rPr>
        <sz val="7"/>
        <rFont val="Times New Roman"/>
        <family val="1"/>
      </rPr>
      <t xml:space="preserve">       </t>
    </r>
    <r>
      <rPr>
        <sz val="12"/>
        <rFont val="Calibri"/>
        <family val="2"/>
      </rPr>
      <t xml:space="preserve">If LCTCS or a recipient uses federal funds to support activities that otherwise would be funded with state or local funds, the activities funded must be allowable under Adult Education.  </t>
    </r>
    <r>
      <rPr>
        <b/>
        <sz val="12"/>
        <rFont val="Calibri"/>
        <family val="2"/>
      </rPr>
      <t>All recipients must receive prior approval from Adult Ed Director to use federal funds where non federal had been used in the past.  This prior approval must be maintained by the recipient on file with all other justification.</t>
    </r>
  </si>
  <si>
    <t>July 1, 2015 - September 30, 2017</t>
  </si>
  <si>
    <t>July 1, 2015 - June 30, 2016</t>
  </si>
  <si>
    <t>May 1, 2012 - August 31, 2016</t>
  </si>
  <si>
    <r>
      <t>·</t>
    </r>
    <r>
      <rPr>
        <sz val="7"/>
        <rFont val="Times New Roman"/>
        <family val="1"/>
      </rPr>
      <t xml:space="preserve">       </t>
    </r>
    <r>
      <rPr>
        <sz val="12"/>
        <rFont val="Calibri"/>
        <family val="2"/>
      </rPr>
      <t>Federal, JFF and Rapid Response Budget Revision due: September 25</t>
    </r>
  </si>
  <si>
    <r>
      <t xml:space="preserve">Adult Ed Reimbursement Requests for Federal, State, JFF and Rapid Response Awards are due </t>
    </r>
    <r>
      <rPr>
        <b/>
        <sz val="11"/>
        <rFont val="Calibri"/>
        <family val="2"/>
      </rPr>
      <t>The Last Day of Each Month</t>
    </r>
  </si>
  <si>
    <t xml:space="preserve">Adult Ed Federal, State, JFF, and Rapid Response Budget Revision Deadline: </t>
  </si>
  <si>
    <r>
      <t>·</t>
    </r>
    <r>
      <rPr>
        <sz val="7"/>
        <rFont val="Times New Roman"/>
        <family val="1"/>
      </rPr>
      <t xml:space="preserve">       </t>
    </r>
    <r>
      <rPr>
        <sz val="12"/>
        <rFont val="Calibri"/>
        <family val="2"/>
      </rPr>
      <t>State Budget Revisions due: June 25</t>
    </r>
  </si>
  <si>
    <r>
      <t>·</t>
    </r>
    <r>
      <rPr>
        <sz val="7"/>
        <rFont val="Times New Roman"/>
        <family val="1"/>
      </rPr>
      <t xml:space="preserve">       </t>
    </r>
    <r>
      <rPr>
        <sz val="12"/>
        <rFont val="Calibri"/>
        <family val="2"/>
      </rPr>
      <t>State Reimbursement Request: July 15</t>
    </r>
  </si>
  <si>
    <t>Revised 8/10/15</t>
  </si>
  <si>
    <t>Monthly Requests due by the end of each month</t>
  </si>
  <si>
    <t>Federal Final Requests due 10/15                                          State Final Request due 7/15</t>
  </si>
  <si>
    <r>
      <t xml:space="preserve">Please submit this signed form by </t>
    </r>
    <r>
      <rPr>
        <b/>
        <sz val="10"/>
        <rFont val="Arial"/>
        <family val="2"/>
      </rPr>
      <t xml:space="preserve">November 25th </t>
    </r>
    <r>
      <rPr>
        <sz val="12"/>
        <rFont val="Arial"/>
        <family val="2"/>
      </rPr>
      <t>to:</t>
    </r>
  </si>
  <si>
    <t xml:space="preserve">accordance with the Educational Department General Administrative Regulation (EDGAR) 2 C.F.R. §200.307 and </t>
  </si>
  <si>
    <t xml:space="preserve">34 C.F.R. §76.534. of the U.S. Department of Education.  Specifically, program </t>
  </si>
  <si>
    <t>July 1, 2016 - September 30, 2018</t>
  </si>
  <si>
    <t>*** MOE Worksheet is due to LCTCS no later than November 15th</t>
  </si>
  <si>
    <r>
      <t xml:space="preserve">Continue to document program income expenditures for each appropriate object code.  Only document actual expenditures. Include all expenditures for income </t>
    </r>
    <r>
      <rPr>
        <b/>
        <u/>
        <sz val="10"/>
        <color rgb="FF00B0F0"/>
        <rFont val="Arial"/>
        <family val="2"/>
      </rPr>
      <t>collected</t>
    </r>
    <r>
      <rPr>
        <b/>
        <sz val="10"/>
        <color rgb="FF00B0F0"/>
        <rFont val="Arial"/>
        <family val="2"/>
      </rPr>
      <t xml:space="preserve"> from July 1, 2015-June 30, 2016</t>
    </r>
    <r>
      <rPr>
        <sz val="10"/>
        <rFont val="Arial"/>
        <family val="2"/>
      </rPr>
      <t xml:space="preserve"> but </t>
    </r>
    <r>
      <rPr>
        <b/>
        <u/>
        <sz val="10"/>
        <color rgb="FF7030A0"/>
        <rFont val="Arial"/>
        <family val="2"/>
      </rPr>
      <t>expended</t>
    </r>
    <r>
      <rPr>
        <b/>
        <sz val="10"/>
        <color rgb="FF7030A0"/>
        <rFont val="Arial"/>
        <family val="2"/>
      </rPr>
      <t xml:space="preserve"> by September 30, 2016</t>
    </r>
    <r>
      <rPr>
        <sz val="10"/>
        <rFont val="Arial"/>
        <family val="2"/>
      </rPr>
      <t>.</t>
    </r>
  </si>
  <si>
    <t>July 1, 2016 - June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</si>
</sst>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44" formatCode="_(&quot;$&quot;* #,##0.00_);_(&quot;$&quot;* \(#,##0.00\);_(&quot;$&quot;* &quot;-&quot;??_);_(@_)"/>
    <numFmt numFmtId="43" formatCode="_(* #,##0.00_);_(* \(#,##0.00\);_(* &quot;-&quot;??_);_(@_)"/>
    <numFmt numFmtId="164" formatCode="&quot;$&quot;#,##0.00;[Red]&quot;$&quot;#,##0.00"/>
    <numFmt numFmtId="165" formatCode="0.0000%"/>
    <numFmt numFmtId="166" formatCode="0_)"/>
    <numFmt numFmtId="167" formatCode="0.00000000%"/>
    <numFmt numFmtId="168" formatCode="[&lt;=9999999]###\-####;\(###\)\ ###\-####"/>
    <numFmt numFmtId="169" formatCode="&quot;$&quot;#,##0.00"/>
    <numFmt numFmtId="170" formatCode="[$-409]mmmm\ d\,\ yyyy;@"/>
  </numFmts>
  <fonts count="94">
    <font>
      <sz val="12"/>
      <name val="Arial"/>
    </font>
    <font>
      <sz val="11"/>
      <color theme="1"/>
      <name val="Calibri"/>
      <family val="2"/>
      <scheme val="minor"/>
    </font>
    <font>
      <sz val="11"/>
      <color theme="1"/>
      <name val="Calibri"/>
      <family val="2"/>
      <scheme val="minor"/>
    </font>
    <font>
      <sz val="11"/>
      <color theme="1"/>
      <name val="Calibri"/>
      <family val="2"/>
      <scheme val="minor"/>
    </font>
    <font>
      <sz val="14"/>
      <color indexed="8"/>
      <name val="Arial Black"/>
      <family val="2"/>
    </font>
    <font>
      <b/>
      <sz val="12"/>
      <name val="Arial"/>
      <family val="2"/>
    </font>
    <font>
      <sz val="14"/>
      <name val="Arial"/>
      <family val="2"/>
    </font>
    <font>
      <b/>
      <sz val="14"/>
      <color indexed="8"/>
      <name val="Arial"/>
      <family val="2"/>
    </font>
    <font>
      <b/>
      <sz val="11"/>
      <color indexed="8"/>
      <name val="Arial"/>
      <family val="2"/>
    </font>
    <font>
      <b/>
      <sz val="12"/>
      <color indexed="8"/>
      <name val="Arial"/>
      <family val="2"/>
    </font>
    <font>
      <sz val="8"/>
      <name val="Arial"/>
      <family val="2"/>
    </font>
    <font>
      <b/>
      <sz val="10"/>
      <name val="Arial"/>
      <family val="2"/>
    </font>
    <font>
      <b/>
      <sz val="11"/>
      <color indexed="8"/>
      <name val="Arial"/>
      <family val="2"/>
    </font>
    <font>
      <b/>
      <sz val="11"/>
      <name val="Arial"/>
      <family val="2"/>
    </font>
    <font>
      <sz val="9"/>
      <name val="Arial"/>
      <family val="2"/>
    </font>
    <font>
      <sz val="11"/>
      <name val="Arial"/>
      <family val="2"/>
    </font>
    <font>
      <i/>
      <sz val="11"/>
      <color indexed="8"/>
      <name val="Arial"/>
      <family val="2"/>
    </font>
    <font>
      <b/>
      <sz val="10"/>
      <color indexed="8"/>
      <name val="Arial"/>
      <family val="2"/>
    </font>
    <font>
      <sz val="10"/>
      <name val="Arial"/>
      <family val="2"/>
    </font>
    <font>
      <i/>
      <sz val="10"/>
      <name val="Arial"/>
      <family val="2"/>
    </font>
    <font>
      <i/>
      <sz val="9"/>
      <name val="Arial"/>
      <family val="2"/>
    </font>
    <font>
      <b/>
      <i/>
      <sz val="10"/>
      <name val="Arial"/>
      <family val="2"/>
    </font>
    <font>
      <i/>
      <sz val="8"/>
      <name val="Arial"/>
      <family val="2"/>
    </font>
    <font>
      <b/>
      <i/>
      <u/>
      <sz val="10"/>
      <name val="Arial"/>
      <family val="2"/>
    </font>
    <font>
      <b/>
      <i/>
      <sz val="8"/>
      <name val="Arial"/>
      <family val="2"/>
    </font>
    <font>
      <sz val="12"/>
      <name val="Arial"/>
      <family val="2"/>
    </font>
    <font>
      <sz val="12"/>
      <name val="Arial"/>
      <family val="2"/>
    </font>
    <font>
      <sz val="12"/>
      <color indexed="8"/>
      <name val="Arial"/>
      <family val="2"/>
    </font>
    <font>
      <sz val="12"/>
      <name val="Arial MT"/>
    </font>
    <font>
      <b/>
      <sz val="14"/>
      <name val="Arial"/>
      <family val="2"/>
    </font>
    <font>
      <b/>
      <sz val="8"/>
      <name val="Arial"/>
      <family val="2"/>
    </font>
    <font>
      <b/>
      <sz val="11"/>
      <color indexed="8"/>
      <name val="Calibri"/>
      <family val="2"/>
    </font>
    <font>
      <b/>
      <u/>
      <sz val="10"/>
      <color indexed="8"/>
      <name val="Arial"/>
      <family val="2"/>
    </font>
    <font>
      <b/>
      <sz val="12"/>
      <color rgb="FFFF0000"/>
      <name val="Arial"/>
      <family val="2"/>
    </font>
    <font>
      <sz val="12"/>
      <name val="Arial"/>
      <family val="2"/>
    </font>
    <font>
      <u/>
      <sz val="10"/>
      <name val="Arial"/>
      <family val="2"/>
    </font>
    <font>
      <b/>
      <sz val="9"/>
      <color rgb="FFFF0000"/>
      <name val="Arial"/>
      <family val="2"/>
    </font>
    <font>
      <b/>
      <sz val="10"/>
      <color rgb="FFFF0000"/>
      <name val="Arial"/>
      <family val="2"/>
    </font>
    <font>
      <b/>
      <sz val="14"/>
      <color rgb="FFFF0000"/>
      <name val="Arial"/>
      <family val="2"/>
    </font>
    <font>
      <b/>
      <sz val="11"/>
      <color theme="1"/>
      <name val="Calibri"/>
      <family val="2"/>
      <scheme val="minor"/>
    </font>
    <font>
      <b/>
      <sz val="11"/>
      <color indexed="9"/>
      <name val="Arial"/>
      <family val="2"/>
    </font>
    <font>
      <i/>
      <sz val="10"/>
      <color indexed="10"/>
      <name val="Arial"/>
      <family val="2"/>
    </font>
    <font>
      <b/>
      <sz val="10"/>
      <color indexed="9"/>
      <name val="Arial"/>
      <family val="2"/>
    </font>
    <font>
      <sz val="10"/>
      <color theme="1"/>
      <name val="Arial"/>
      <family val="2"/>
    </font>
    <font>
      <b/>
      <u/>
      <sz val="10"/>
      <color rgb="FF00B0F0"/>
      <name val="Arial"/>
      <family val="2"/>
    </font>
    <font>
      <b/>
      <sz val="10"/>
      <color rgb="FF00B0F0"/>
      <name val="Arial"/>
      <family val="2"/>
    </font>
    <font>
      <b/>
      <u/>
      <sz val="10"/>
      <color rgb="FF7030A0"/>
      <name val="Arial"/>
      <family val="2"/>
    </font>
    <font>
      <b/>
      <sz val="10"/>
      <color rgb="FF7030A0"/>
      <name val="Arial"/>
      <family val="2"/>
    </font>
    <font>
      <b/>
      <sz val="10"/>
      <color indexed="10"/>
      <name val="Arial"/>
      <family val="2"/>
    </font>
    <font>
      <b/>
      <sz val="11"/>
      <color indexed="12"/>
      <name val="Arial"/>
      <family val="2"/>
    </font>
    <font>
      <b/>
      <sz val="11"/>
      <name val="Times New Roman"/>
      <family val="1"/>
    </font>
    <font>
      <b/>
      <sz val="10"/>
      <name val="Times New Roman"/>
      <family val="1"/>
    </font>
    <font>
      <sz val="11"/>
      <name val="Times New Roman"/>
      <family val="1"/>
    </font>
    <font>
      <sz val="10"/>
      <name val="Symbol"/>
      <family val="1"/>
      <charset val="2"/>
    </font>
    <font>
      <b/>
      <u/>
      <sz val="12"/>
      <name val="Arial"/>
      <family val="2"/>
    </font>
    <font>
      <b/>
      <sz val="16"/>
      <name val="Arial"/>
      <family val="2"/>
    </font>
    <font>
      <b/>
      <u/>
      <sz val="14"/>
      <name val="Arial"/>
      <family val="2"/>
    </font>
    <font>
      <u val="double"/>
      <sz val="10"/>
      <name val="Arial"/>
      <family val="2"/>
    </font>
    <font>
      <b/>
      <i/>
      <u/>
      <sz val="10"/>
      <color rgb="FFFF0000"/>
      <name val="Arial"/>
      <family val="2"/>
    </font>
    <font>
      <b/>
      <i/>
      <sz val="10"/>
      <color rgb="FFFF0000"/>
      <name val="Arial"/>
      <family val="2"/>
    </font>
    <font>
      <b/>
      <i/>
      <sz val="8"/>
      <color rgb="FFFF0000"/>
      <name val="Arial"/>
      <family val="2"/>
    </font>
    <font>
      <sz val="11"/>
      <name val="Calibri"/>
      <family val="2"/>
    </font>
    <font>
      <b/>
      <sz val="11"/>
      <name val="Calibri"/>
      <family val="2"/>
    </font>
    <font>
      <b/>
      <sz val="12"/>
      <name val="Calibri"/>
      <family val="2"/>
    </font>
    <font>
      <sz val="12"/>
      <name val="Calibri"/>
      <family val="2"/>
    </font>
    <font>
      <sz val="12"/>
      <name val="Symbol"/>
      <family val="1"/>
      <charset val="2"/>
    </font>
    <font>
      <sz val="7"/>
      <name val="Times New Roman"/>
      <family val="1"/>
    </font>
    <font>
      <sz val="11"/>
      <name val="Symbol"/>
      <family val="1"/>
      <charset val="2"/>
    </font>
    <font>
      <sz val="11"/>
      <color rgb="FFFF0000"/>
      <name val="Calibri"/>
      <family val="2"/>
    </font>
    <font>
      <b/>
      <sz val="10"/>
      <color rgb="FF1F4E79"/>
      <name val="Calibri"/>
      <family val="2"/>
    </font>
    <font>
      <sz val="10"/>
      <color rgb="FF000000"/>
      <name val="Calibri"/>
      <family val="2"/>
    </font>
    <font>
      <i/>
      <sz val="10"/>
      <color rgb="FF1F4E79"/>
      <name val="Calibri"/>
      <family val="2"/>
    </font>
    <font>
      <b/>
      <sz val="10"/>
      <color rgb="FF000000"/>
      <name val="Calibri"/>
      <family val="2"/>
    </font>
    <font>
      <i/>
      <sz val="10"/>
      <color rgb="FFFF0000"/>
      <name val="Calibri"/>
      <family val="2"/>
    </font>
    <font>
      <sz val="10"/>
      <name val="Calibri"/>
      <family val="2"/>
    </font>
    <font>
      <b/>
      <i/>
      <sz val="10"/>
      <color rgb="FF1F4E79"/>
      <name val="Calibri"/>
      <family val="2"/>
    </font>
    <font>
      <sz val="10"/>
      <color rgb="FF000000"/>
      <name val="Symbol"/>
      <family val="1"/>
      <charset val="2"/>
    </font>
    <font>
      <sz val="10"/>
      <color rgb="FF000000"/>
      <name val="Times New Roman"/>
      <family val="1"/>
    </font>
    <font>
      <b/>
      <i/>
      <sz val="10"/>
      <color rgb="FF000000"/>
      <name val="Calibri"/>
      <family val="2"/>
    </font>
    <font>
      <i/>
      <sz val="10"/>
      <color rgb="FF000000"/>
      <name val="Calibri"/>
      <family val="2"/>
    </font>
    <font>
      <b/>
      <i/>
      <sz val="10"/>
      <name val="Calibri"/>
      <family val="2"/>
    </font>
    <font>
      <sz val="10"/>
      <name val="Times New Roman"/>
      <family val="1"/>
    </font>
    <font>
      <b/>
      <sz val="10"/>
      <name val="Calibri"/>
      <family val="2"/>
    </font>
    <font>
      <sz val="10"/>
      <color rgb="FFFF0000"/>
      <name val="Calibri"/>
      <family val="2"/>
    </font>
    <font>
      <b/>
      <u/>
      <sz val="14"/>
      <name val="Calibri"/>
      <family val="2"/>
    </font>
    <font>
      <b/>
      <u/>
      <sz val="11"/>
      <color rgb="FFFF0000"/>
      <name val="Calibri"/>
      <family val="2"/>
    </font>
    <font>
      <sz val="7"/>
      <color rgb="FFFF0000"/>
      <name val="Times New Roman"/>
      <family val="1"/>
    </font>
    <font>
      <b/>
      <sz val="11"/>
      <color rgb="FFFF0000"/>
      <name val="Calibri"/>
      <family val="2"/>
    </font>
    <font>
      <b/>
      <sz val="7"/>
      <color rgb="FFFF0000"/>
      <name val="Times New Roman"/>
      <family val="1"/>
    </font>
    <font>
      <b/>
      <i/>
      <u/>
      <sz val="12"/>
      <color rgb="FFFF0000"/>
      <name val="Calibri"/>
      <family val="2"/>
    </font>
    <font>
      <b/>
      <sz val="12"/>
      <color rgb="FFFF0000"/>
      <name val="Calibri"/>
      <family val="2"/>
    </font>
    <font>
      <sz val="12"/>
      <name val="Courier New"/>
      <family val="3"/>
    </font>
    <font>
      <u/>
      <sz val="12"/>
      <color theme="10"/>
      <name val="Arial"/>
      <family val="2"/>
    </font>
    <font>
      <sz val="8"/>
      <color rgb="FF002060"/>
      <name val="Arial"/>
      <family val="2"/>
    </font>
  </fonts>
  <fills count="24">
    <fill>
      <patternFill patternType="none"/>
    </fill>
    <fill>
      <patternFill patternType="gray125"/>
    </fill>
    <fill>
      <patternFill patternType="solid">
        <fgColor indexed="9"/>
      </patternFill>
    </fill>
    <fill>
      <patternFill patternType="gray125">
        <bgColor indexed="9"/>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indexed="18"/>
        <bgColor indexed="64"/>
      </patternFill>
    </fill>
    <fill>
      <patternFill patternType="solid">
        <fgColor rgb="FFFFFFCC"/>
        <bgColor indexed="64"/>
      </patternFill>
    </fill>
    <fill>
      <patternFill patternType="solid">
        <fgColor theme="2"/>
        <bgColor indexed="64"/>
      </patternFill>
    </fill>
    <fill>
      <patternFill patternType="solid">
        <fgColor indexed="22"/>
        <bgColor indexed="64"/>
      </patternFill>
    </fill>
    <fill>
      <patternFill patternType="solid">
        <fgColor indexed="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59999389629810485"/>
        <bgColor indexed="64"/>
      </patternFill>
    </fill>
  </fills>
  <borders count="146">
    <border>
      <left/>
      <right/>
      <top/>
      <bottom/>
      <diagonal/>
    </border>
    <border>
      <left/>
      <right/>
      <top/>
      <bottom style="thin">
        <color indexed="8"/>
      </bottom>
      <diagonal/>
    </border>
    <border>
      <left/>
      <right/>
      <top style="double">
        <color indexed="8"/>
      </top>
      <bottom style="double">
        <color indexed="8"/>
      </bottom>
      <diagonal/>
    </border>
    <border>
      <left/>
      <right/>
      <top/>
      <bottom style="thin">
        <color indexed="64"/>
      </bottom>
      <diagonal/>
    </border>
    <border>
      <left style="double">
        <color indexed="8"/>
      </left>
      <right style="thin">
        <color indexed="8"/>
      </right>
      <top/>
      <bottom style="thin">
        <color indexed="8"/>
      </bottom>
      <diagonal/>
    </border>
    <border>
      <left/>
      <right/>
      <top style="double">
        <color indexed="8"/>
      </top>
      <bottom style="thin">
        <color indexed="8"/>
      </bottom>
      <diagonal/>
    </border>
    <border>
      <left style="double">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bottom style="double">
        <color indexed="8"/>
      </bottom>
      <diagonal/>
    </border>
    <border>
      <left style="double">
        <color indexed="8"/>
      </left>
      <right style="double">
        <color indexed="8"/>
      </right>
      <top/>
      <bottom style="double">
        <color indexed="8"/>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right style="double">
        <color indexed="8"/>
      </right>
      <top style="double">
        <color indexed="8"/>
      </top>
      <bottom style="double">
        <color indexed="8"/>
      </bottom>
      <diagonal/>
    </border>
    <border>
      <left/>
      <right style="double">
        <color indexed="8"/>
      </right>
      <top/>
      <bottom style="thin">
        <color indexed="8"/>
      </bottom>
      <diagonal/>
    </border>
    <border>
      <left style="medium">
        <color indexed="8"/>
      </left>
      <right/>
      <top style="double">
        <color indexed="8"/>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double">
        <color indexed="8"/>
      </top>
      <bottom/>
      <diagonal/>
    </border>
    <border>
      <left style="double">
        <color indexed="8"/>
      </left>
      <right/>
      <top style="double">
        <color indexed="8"/>
      </top>
      <bottom style="double">
        <color indexed="8"/>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8"/>
      </left>
      <right style="double">
        <color indexed="8"/>
      </right>
      <top style="double">
        <color indexed="8"/>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8"/>
      </right>
      <top style="double">
        <color indexed="8"/>
      </top>
      <bottom/>
      <diagonal/>
    </border>
    <border>
      <left/>
      <right style="double">
        <color indexed="8"/>
      </right>
      <top/>
      <bottom style="double">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thin">
        <color indexed="8"/>
      </left>
      <right/>
      <top style="double">
        <color indexed="8"/>
      </top>
      <bottom style="thin">
        <color indexed="8"/>
      </bottom>
      <diagonal/>
    </border>
    <border>
      <left/>
      <right style="double">
        <color indexed="8"/>
      </right>
      <top style="double">
        <color indexed="8"/>
      </top>
      <bottom style="thin">
        <color indexed="8"/>
      </bottom>
      <diagonal/>
    </border>
    <border>
      <left/>
      <right style="double">
        <color indexed="8"/>
      </right>
      <top style="thin">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style="thin">
        <color indexed="8"/>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thin">
        <color indexed="8"/>
      </left>
      <right/>
      <top/>
      <bottom style="thin">
        <color indexed="8"/>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auto="1"/>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diagonal/>
    </border>
    <border>
      <left/>
      <right style="thin">
        <color indexed="9"/>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theme="1"/>
      </top>
      <bottom style="thin">
        <color indexed="64"/>
      </bottom>
      <diagonal/>
    </border>
    <border>
      <left/>
      <right style="thin">
        <color indexed="9"/>
      </right>
      <top style="thin">
        <color theme="1"/>
      </top>
      <bottom style="thin">
        <color indexed="64"/>
      </bottom>
      <diagonal/>
    </border>
    <border>
      <left style="thin">
        <color indexed="9"/>
      </left>
      <right/>
      <top style="thin">
        <color theme="1"/>
      </top>
      <bottom style="thin">
        <color indexed="9"/>
      </bottom>
      <diagonal/>
    </border>
    <border>
      <left/>
      <right/>
      <top style="thin">
        <color theme="1"/>
      </top>
      <bottom style="thin">
        <color indexed="9"/>
      </bottom>
      <diagonal/>
    </border>
    <border>
      <left/>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style="thin">
        <color indexed="9"/>
      </left>
      <right/>
      <top/>
      <bottom style="thin">
        <color indexed="64"/>
      </bottom>
      <diagonal/>
    </border>
    <border>
      <left style="thin">
        <color indexed="9"/>
      </left>
      <right style="thin">
        <color indexed="9"/>
      </right>
      <top/>
      <bottom style="thin">
        <color indexed="64"/>
      </bottom>
      <diagonal/>
    </border>
    <border>
      <left style="thin">
        <color indexed="9"/>
      </left>
      <right/>
      <top style="thin">
        <color indexed="64"/>
      </top>
      <bottom/>
      <diagonal/>
    </border>
    <border>
      <left style="thin">
        <color theme="0"/>
      </left>
      <right style="thin">
        <color theme="0"/>
      </right>
      <top style="thin">
        <color theme="0"/>
      </top>
      <bottom style="thin">
        <color theme="0"/>
      </bottom>
      <diagonal/>
    </border>
    <border>
      <left style="thin">
        <color indexed="9"/>
      </left>
      <right/>
      <top/>
      <bottom/>
      <diagonal/>
    </border>
    <border>
      <left/>
      <right style="thin">
        <color indexed="9"/>
      </right>
      <top style="thin">
        <color indexed="64"/>
      </top>
      <bottom/>
      <diagonal/>
    </border>
    <border>
      <left style="thin">
        <color indexed="9"/>
      </left>
      <right style="thin">
        <color indexed="9"/>
      </right>
      <top style="thin">
        <color indexed="64"/>
      </top>
      <bottom style="thin">
        <color indexed="9"/>
      </bottom>
      <diagonal/>
    </border>
    <border>
      <left/>
      <right/>
      <top style="thin">
        <color indexed="64"/>
      </top>
      <bottom style="thin">
        <color theme="0"/>
      </bottom>
      <diagonal/>
    </border>
    <border>
      <left/>
      <right style="thin">
        <color indexed="9"/>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theme="0"/>
      </left>
      <right/>
      <top/>
      <bottom/>
      <diagonal/>
    </border>
    <border>
      <left/>
      <right/>
      <top style="thin">
        <color theme="0"/>
      </top>
      <bottom/>
      <diagonal/>
    </border>
    <border>
      <left/>
      <right style="medium">
        <color indexed="64"/>
      </right>
      <top style="thin">
        <color indexed="64"/>
      </top>
      <bottom style="medium">
        <color indexed="64"/>
      </bottom>
      <diagonal/>
    </border>
    <border>
      <left style="thin">
        <color theme="0"/>
      </left>
      <right/>
      <top/>
      <bottom style="thin">
        <color indexed="9"/>
      </bottom>
      <diagonal/>
    </border>
    <border>
      <left/>
      <right/>
      <top style="thin">
        <color indexed="9"/>
      </top>
      <bottom style="thin">
        <color indexed="64"/>
      </bottom>
      <diagonal/>
    </border>
    <border>
      <left style="thin">
        <color indexed="9"/>
      </left>
      <right/>
      <top style="thin">
        <color indexed="64"/>
      </top>
      <bottom style="thin">
        <color auto="1"/>
      </bottom>
      <diagonal/>
    </border>
    <border>
      <left/>
      <right/>
      <top style="thin">
        <color indexed="64"/>
      </top>
      <bottom style="thin">
        <color auto="1"/>
      </bottom>
      <diagonal/>
    </border>
    <border>
      <left/>
      <right style="thin">
        <color indexed="9"/>
      </right>
      <top style="thin">
        <color indexed="64"/>
      </top>
      <bottom style="thin">
        <color auto="1"/>
      </bottom>
      <diagonal/>
    </border>
    <border>
      <left/>
      <right style="thin">
        <color indexed="9"/>
      </right>
      <top style="thin">
        <color indexed="9"/>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9"/>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bottom style="thin">
        <color indexed="64"/>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top style="medium">
        <color theme="0"/>
      </top>
      <bottom/>
      <diagonal/>
    </border>
    <border>
      <left style="medium">
        <color theme="0"/>
      </left>
      <right style="medium">
        <color theme="1" tint="0.14996795556505021"/>
      </right>
      <top style="medium">
        <color theme="0"/>
      </top>
      <bottom style="thin">
        <color indexed="9"/>
      </bottom>
      <diagonal/>
    </border>
    <border>
      <left style="medium">
        <color theme="1" tint="0.14996795556505021"/>
      </left>
      <right/>
      <top style="medium">
        <color theme="1" tint="0.14993743705557422"/>
      </top>
      <bottom/>
      <diagonal/>
    </border>
    <border>
      <left/>
      <right/>
      <top style="medium">
        <color theme="1" tint="0.14993743705557422"/>
      </top>
      <bottom/>
      <diagonal/>
    </border>
    <border>
      <left/>
      <right style="medium">
        <color theme="1" tint="0.14993743705557422"/>
      </right>
      <top style="medium">
        <color theme="1" tint="0.14993743705557422"/>
      </top>
      <bottom/>
      <diagonal/>
    </border>
    <border>
      <left style="medium">
        <color theme="1" tint="0.14996795556505021"/>
      </left>
      <right/>
      <top/>
      <bottom/>
      <diagonal/>
    </border>
    <border>
      <left/>
      <right style="medium">
        <color theme="1" tint="0.14993743705557422"/>
      </right>
      <top/>
      <bottom/>
      <diagonal/>
    </border>
    <border>
      <left style="medium">
        <color theme="1" tint="0.14996795556505021"/>
      </left>
      <right/>
      <top/>
      <bottom style="medium">
        <color theme="1" tint="0.14993743705557422"/>
      </bottom>
      <diagonal/>
    </border>
    <border>
      <left/>
      <right/>
      <top/>
      <bottom style="medium">
        <color theme="1" tint="0.14993743705557422"/>
      </bottom>
      <diagonal/>
    </border>
    <border>
      <left/>
      <right style="medium">
        <color theme="1" tint="0.14993743705557422"/>
      </right>
      <top/>
      <bottom style="medium">
        <color theme="1" tint="0.14993743705557422"/>
      </bottom>
      <diagonal/>
    </border>
    <border>
      <left style="thin">
        <color theme="0"/>
      </left>
      <right/>
      <top style="medium">
        <color theme="1" tint="0.14993743705557422"/>
      </top>
      <bottom/>
      <diagonal/>
    </border>
    <border>
      <left/>
      <right style="thin">
        <color indexed="9"/>
      </right>
      <top style="thin">
        <color indexed="64"/>
      </top>
      <bottom style="thin">
        <color indexed="9"/>
      </bottom>
      <diagonal/>
    </border>
    <border>
      <left style="thin">
        <color indexed="9"/>
      </left>
      <right style="thin">
        <color indexed="9"/>
      </right>
      <top/>
      <bottom/>
      <diagonal/>
    </border>
    <border>
      <left style="thin">
        <color theme="2"/>
      </left>
      <right/>
      <top style="thin">
        <color indexed="9"/>
      </top>
      <bottom style="thin">
        <color indexed="64"/>
      </bottom>
      <diagonal/>
    </border>
    <border>
      <left style="thin">
        <color indexed="9"/>
      </left>
      <right style="thin">
        <color indexed="64"/>
      </right>
      <top style="thin">
        <color auto="1"/>
      </top>
      <bottom/>
      <diagonal/>
    </border>
    <border>
      <left style="thin">
        <color indexed="9"/>
      </left>
      <right style="thin">
        <color indexed="64"/>
      </right>
      <top/>
      <bottom/>
      <diagonal/>
    </border>
    <border>
      <left style="thin">
        <color indexed="9"/>
      </left>
      <right style="thin">
        <color indexed="64"/>
      </right>
      <top/>
      <bottom style="thin">
        <color auto="1"/>
      </bottom>
      <diagonal/>
    </border>
    <border>
      <left style="thin">
        <color indexed="9"/>
      </left>
      <right style="thin">
        <color indexed="64"/>
      </right>
      <top/>
      <bottom style="thin">
        <color theme="1"/>
      </bottom>
      <diagonal/>
    </border>
    <border>
      <left style="thin">
        <color indexed="64"/>
      </left>
      <right style="thin">
        <color indexed="64"/>
      </right>
      <top style="medium">
        <color indexed="64"/>
      </top>
      <bottom/>
      <diagonal/>
    </border>
    <border>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s>
  <cellStyleXfs count="16">
    <xf numFmtId="0" fontId="0" fillId="2"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9" fontId="25" fillId="0" borderId="0" applyFont="0" applyFill="0" applyBorder="0" applyAlignment="0" applyProtection="0"/>
    <xf numFmtId="0" fontId="28" fillId="0" borderId="0"/>
    <xf numFmtId="0" fontId="3" fillId="0" borderId="0"/>
    <xf numFmtId="0" fontId="28" fillId="0" borderId="0"/>
    <xf numFmtId="43" fontId="25" fillId="0" borderId="0" applyFont="0" applyFill="0" applyBorder="0" applyAlignment="0" applyProtection="0"/>
    <xf numFmtId="44" fontId="34"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5" fillId="2" borderId="0"/>
    <xf numFmtId="0" fontId="1" fillId="0" borderId="0"/>
    <xf numFmtId="0" fontId="92" fillId="2" borderId="0" applyNumberFormat="0" applyFill="0" applyBorder="0" applyAlignment="0" applyProtection="0"/>
  </cellStyleXfs>
  <cellXfs count="838">
    <xf numFmtId="0" fontId="0" fillId="2" borderId="0" xfId="0" applyNumberFormat="1"/>
    <xf numFmtId="0" fontId="0" fillId="2" borderId="0" xfId="0" applyNumberFormat="1" applyProtection="1">
      <protection locked="0"/>
    </xf>
    <xf numFmtId="0" fontId="18" fillId="2" borderId="0" xfId="0" applyNumberFormat="1" applyFont="1" applyProtection="1">
      <protection locked="0"/>
    </xf>
    <xf numFmtId="0" fontId="18" fillId="2" borderId="0" xfId="0" applyNumberFormat="1" applyFont="1" applyAlignment="1" applyProtection="1">
      <alignment wrapText="1"/>
      <protection locked="0"/>
    </xf>
    <xf numFmtId="0" fontId="17" fillId="2" borderId="0" xfId="0" applyNumberFormat="1" applyFont="1" applyBorder="1" applyProtection="1">
      <protection locked="0"/>
    </xf>
    <xf numFmtId="0" fontId="17" fillId="2" borderId="3" xfId="0" applyNumberFormat="1" applyFont="1" applyBorder="1" applyProtection="1">
      <protection locked="0"/>
    </xf>
    <xf numFmtId="0" fontId="5" fillId="2" borderId="0" xfId="0" applyNumberFormat="1" applyFont="1" applyAlignment="1" applyProtection="1">
      <alignment horizontal="centerContinuous"/>
    </xf>
    <xf numFmtId="0" fontId="9" fillId="2" borderId="0" xfId="0" applyNumberFormat="1" applyFont="1" applyAlignment="1" applyProtection="1">
      <alignment horizontal="left"/>
    </xf>
    <xf numFmtId="0" fontId="9" fillId="2" borderId="22" xfId="0" applyNumberFormat="1" applyFont="1" applyBorder="1" applyProtection="1"/>
    <xf numFmtId="0" fontId="9" fillId="2" borderId="21" xfId="0" applyNumberFormat="1" applyFont="1" applyBorder="1" applyAlignment="1" applyProtection="1"/>
    <xf numFmtId="0" fontId="9" fillId="2" borderId="0" xfId="0" applyNumberFormat="1" applyFont="1" applyBorder="1" applyProtection="1"/>
    <xf numFmtId="0" fontId="0" fillId="2" borderId="0" xfId="0" applyNumberFormat="1" applyBorder="1" applyProtection="1"/>
    <xf numFmtId="0" fontId="0" fillId="2" borderId="0" xfId="0" applyNumberFormat="1" applyProtection="1"/>
    <xf numFmtId="0" fontId="4" fillId="2" borderId="0" xfId="0" applyNumberFormat="1" applyFont="1" applyAlignment="1" applyProtection="1">
      <alignment horizontal="centerContinuous"/>
    </xf>
    <xf numFmtId="0" fontId="0" fillId="2" borderId="0" xfId="0" applyNumberFormat="1" applyAlignment="1" applyProtection="1">
      <alignment horizontal="centerContinuous"/>
    </xf>
    <xf numFmtId="0" fontId="9" fillId="2" borderId="0" xfId="0" applyNumberFormat="1" applyFont="1" applyAlignment="1" applyProtection="1">
      <alignment horizontal="centerContinuous"/>
    </xf>
    <xf numFmtId="0" fontId="9" fillId="2" borderId="0" xfId="0" applyNumberFormat="1" applyFont="1" applyBorder="1" applyAlignment="1" applyProtection="1">
      <alignment horizontal="center"/>
    </xf>
    <xf numFmtId="0" fontId="0" fillId="2" borderId="3" xfId="0" applyNumberFormat="1" applyBorder="1" applyAlignment="1" applyProtection="1"/>
    <xf numFmtId="0" fontId="9" fillId="2" borderId="0" xfId="0" applyNumberFormat="1" applyFont="1" applyBorder="1" applyAlignment="1" applyProtection="1"/>
    <xf numFmtId="0" fontId="0" fillId="2" borderId="0" xfId="0" applyNumberFormat="1" applyBorder="1" applyAlignment="1" applyProtection="1"/>
    <xf numFmtId="0" fontId="8" fillId="2" borderId="0" xfId="0" applyNumberFormat="1" applyFont="1" applyBorder="1" applyProtection="1"/>
    <xf numFmtId="0" fontId="0" fillId="2" borderId="21" xfId="0" applyNumberFormat="1" applyBorder="1" applyProtection="1"/>
    <xf numFmtId="0" fontId="7" fillId="2" borderId="0" xfId="0" applyNumberFormat="1" applyFont="1" applyProtection="1"/>
    <xf numFmtId="0" fontId="7" fillId="2" borderId="3" xfId="0" applyNumberFormat="1" applyFont="1" applyBorder="1" applyProtection="1"/>
    <xf numFmtId="0" fontId="9" fillId="2" borderId="0" xfId="0" applyNumberFormat="1" applyFont="1" applyProtection="1"/>
    <xf numFmtId="0" fontId="11" fillId="2" borderId="4" xfId="0" applyNumberFormat="1" applyFont="1" applyBorder="1" applyAlignment="1" applyProtection="1">
      <alignment horizontal="center"/>
    </xf>
    <xf numFmtId="0" fontId="11" fillId="2" borderId="1" xfId="0" applyNumberFormat="1" applyFont="1" applyBorder="1" applyProtection="1"/>
    <xf numFmtId="39" fontId="10" fillId="2" borderId="1" xfId="0" applyNumberFormat="1" applyFont="1" applyBorder="1" applyProtection="1"/>
    <xf numFmtId="0" fontId="11" fillId="2" borderId="16" xfId="0" applyNumberFormat="1" applyFont="1" applyBorder="1" applyProtection="1"/>
    <xf numFmtId="39" fontId="10" fillId="2" borderId="17" xfId="0" applyNumberFormat="1" applyFont="1" applyBorder="1" applyProtection="1"/>
    <xf numFmtId="0" fontId="11" fillId="3" borderId="18" xfId="0" applyNumberFormat="1" applyFont="1" applyFill="1" applyBorder="1" applyAlignment="1" applyProtection="1">
      <alignment horizontal="center"/>
    </xf>
    <xf numFmtId="0" fontId="12" fillId="3" borderId="5" xfId="0" applyNumberFormat="1" applyFont="1" applyFill="1" applyBorder="1" applyProtection="1"/>
    <xf numFmtId="7" fontId="9" fillId="3" borderId="2" xfId="0" applyNumberFormat="1" applyFont="1" applyFill="1" applyBorder="1" applyProtection="1"/>
    <xf numFmtId="39" fontId="0" fillId="2" borderId="1" xfId="0" applyNumberFormat="1" applyBorder="1" applyProtection="1"/>
    <xf numFmtId="0" fontId="11" fillId="3" borderId="19" xfId="0" applyNumberFormat="1" applyFont="1" applyFill="1" applyBorder="1" applyAlignment="1" applyProtection="1">
      <alignment horizontal="center"/>
    </xf>
    <xf numFmtId="0" fontId="11" fillId="3" borderId="20" xfId="0" applyNumberFormat="1" applyFont="1" applyFill="1" applyBorder="1" applyAlignment="1" applyProtection="1">
      <alignment horizontal="center"/>
    </xf>
    <xf numFmtId="7" fontId="9" fillId="3" borderId="15" xfId="0" applyNumberFormat="1" applyFont="1" applyFill="1" applyBorder="1" applyAlignment="1" applyProtection="1">
      <alignment horizontal="center"/>
    </xf>
    <xf numFmtId="0" fontId="12" fillId="2" borderId="0" xfId="0" applyNumberFormat="1" applyFont="1" applyAlignment="1" applyProtection="1">
      <alignment horizontal="right"/>
    </xf>
    <xf numFmtId="0" fontId="9" fillId="2" borderId="0" xfId="0" applyNumberFormat="1" applyFont="1" applyAlignment="1" applyProtection="1">
      <alignment horizontal="right"/>
    </xf>
    <xf numFmtId="0" fontId="0" fillId="2" borderId="0" xfId="0" applyNumberFormat="1" applyAlignment="1" applyProtection="1"/>
    <xf numFmtId="0" fontId="5" fillId="2" borderId="0" xfId="0" applyNumberFormat="1" applyFont="1" applyProtection="1"/>
    <xf numFmtId="0" fontId="26" fillId="2" borderId="0" xfId="0" applyNumberFormat="1" applyFont="1"/>
    <xf numFmtId="0" fontId="9" fillId="2" borderId="0" xfId="0" applyNumberFormat="1" applyFont="1" applyBorder="1" applyAlignment="1" applyProtection="1">
      <alignment horizontal="right"/>
    </xf>
    <xf numFmtId="0" fontId="5" fillId="2" borderId="0" xfId="0" applyNumberFormat="1" applyFont="1"/>
    <xf numFmtId="0" fontId="0" fillId="2" borderId="0" xfId="0" applyNumberFormat="1" applyAlignment="1" applyProtection="1"/>
    <xf numFmtId="0" fontId="26" fillId="2" borderId="0" xfId="0" applyNumberFormat="1" applyFont="1" applyAlignment="1">
      <alignment horizontal="left"/>
    </xf>
    <xf numFmtId="0" fontId="0" fillId="2" borderId="0" xfId="0" applyNumberFormat="1" applyAlignment="1">
      <alignment horizontal="left"/>
    </xf>
    <xf numFmtId="165" fontId="0" fillId="2" borderId="0" xfId="4" applyNumberFormat="1" applyFont="1" applyFill="1"/>
    <xf numFmtId="0" fontId="28" fillId="0" borderId="0" xfId="5" applyFill="1" applyBorder="1" applyAlignment="1">
      <alignment horizontal="centerContinuous"/>
    </xf>
    <xf numFmtId="0" fontId="29" fillId="0" borderId="3" xfId="5" applyFont="1" applyFill="1" applyBorder="1" applyAlignment="1">
      <alignment horizontal="centerContinuous"/>
    </xf>
    <xf numFmtId="0" fontId="29" fillId="0" borderId="0" xfId="5" applyFont="1" applyFill="1" applyBorder="1" applyAlignment="1">
      <alignment horizontal="centerContinuous"/>
    </xf>
    <xf numFmtId="166" fontId="3" fillId="0" borderId="0" xfId="6" applyNumberFormat="1" applyFill="1"/>
    <xf numFmtId="0" fontId="30" fillId="0" borderId="37" xfId="7" applyFont="1" applyFill="1" applyBorder="1" applyAlignment="1">
      <alignment horizontal="center" wrapText="1"/>
    </xf>
    <xf numFmtId="0" fontId="5" fillId="0" borderId="37" xfId="7" applyFont="1" applyFill="1" applyBorder="1" applyAlignment="1">
      <alignment horizontal="center"/>
    </xf>
    <xf numFmtId="0" fontId="5" fillId="0" borderId="37" xfId="5" applyFont="1" applyFill="1" applyBorder="1" applyAlignment="1">
      <alignment horizontal="center"/>
    </xf>
    <xf numFmtId="0" fontId="11" fillId="0" borderId="0" xfId="5" applyFont="1" applyFill="1" applyBorder="1" applyAlignment="1">
      <alignment horizontal="center"/>
    </xf>
    <xf numFmtId="49" fontId="26" fillId="0" borderId="37" xfId="7" applyNumberFormat="1" applyFont="1" applyFill="1" applyBorder="1" applyAlignment="1">
      <alignment horizontal="center"/>
    </xf>
    <xf numFmtId="0" fontId="26" fillId="0" borderId="37" xfId="7" applyFont="1" applyFill="1" applyBorder="1"/>
    <xf numFmtId="165" fontId="28" fillId="0" borderId="37" xfId="5" applyNumberFormat="1" applyFill="1" applyBorder="1" applyAlignment="1">
      <alignment horizontal="center"/>
    </xf>
    <xf numFmtId="0" fontId="28" fillId="0" borderId="0" xfId="5" applyFill="1" applyBorder="1"/>
    <xf numFmtId="0" fontId="26" fillId="0" borderId="37" xfId="7" applyFont="1" applyFill="1" applyBorder="1" applyAlignment="1">
      <alignment horizontal="center"/>
    </xf>
    <xf numFmtId="165" fontId="28" fillId="5" borderId="37" xfId="5" applyNumberFormat="1" applyFill="1" applyBorder="1" applyAlignment="1">
      <alignment horizontal="center"/>
    </xf>
    <xf numFmtId="0" fontId="28" fillId="0" borderId="0" xfId="5" applyFill="1" applyBorder="1" applyAlignment="1">
      <alignment horizontal="right"/>
    </xf>
    <xf numFmtId="165" fontId="26" fillId="5" borderId="37" xfId="5" applyNumberFormat="1" applyFont="1" applyFill="1" applyBorder="1" applyAlignment="1">
      <alignment horizontal="center"/>
    </xf>
    <xf numFmtId="0" fontId="26" fillId="0" borderId="37" xfId="5" applyFont="1" applyFill="1" applyBorder="1" applyAlignment="1">
      <alignment horizontal="center"/>
    </xf>
    <xf numFmtId="0" fontId="26" fillId="0" borderId="37" xfId="7" applyFont="1" applyFill="1" applyBorder="1" applyAlignment="1">
      <alignment horizontal="left"/>
    </xf>
    <xf numFmtId="0" fontId="26" fillId="0" borderId="37" xfId="5" applyFont="1" applyFill="1" applyBorder="1"/>
    <xf numFmtId="0" fontId="28" fillId="0" borderId="37" xfId="5" applyFill="1" applyBorder="1" applyAlignment="1">
      <alignment horizontal="center"/>
    </xf>
    <xf numFmtId="0" fontId="28" fillId="0" borderId="37" xfId="5" applyFill="1" applyBorder="1"/>
    <xf numFmtId="0" fontId="28" fillId="0" borderId="0" xfId="5" applyFont="1" applyFill="1" applyBorder="1"/>
    <xf numFmtId="0" fontId="28" fillId="0" borderId="0" xfId="5" applyFill="1"/>
    <xf numFmtId="49" fontId="31" fillId="0" borderId="0" xfId="6" applyNumberFormat="1" applyFont="1" applyFill="1"/>
    <xf numFmtId="166" fontId="18" fillId="0" borderId="0" xfId="6" applyNumberFormat="1" applyFont="1" applyFill="1"/>
    <xf numFmtId="0" fontId="18" fillId="0" borderId="37" xfId="1" applyBorder="1" applyAlignment="1" applyProtection="1">
      <alignment horizontal="center"/>
    </xf>
    <xf numFmtId="44" fontId="18" fillId="0" borderId="37" xfId="1" applyNumberFormat="1" applyFont="1" applyBorder="1" applyProtection="1"/>
    <xf numFmtId="0" fontId="18" fillId="0" borderId="0" xfId="1" applyBorder="1" applyProtection="1"/>
    <xf numFmtId="0" fontId="10" fillId="0" borderId="0" xfId="1" applyFont="1" applyBorder="1" applyProtection="1"/>
    <xf numFmtId="0" fontId="10" fillId="0" borderId="28" xfId="1" applyFont="1" applyBorder="1" applyProtection="1"/>
    <xf numFmtId="0" fontId="18" fillId="0" borderId="0" xfId="1" applyBorder="1" applyAlignment="1" applyProtection="1">
      <alignment horizontal="center"/>
    </xf>
    <xf numFmtId="0" fontId="18" fillId="0" borderId="27" xfId="1" applyBorder="1" applyProtection="1"/>
    <xf numFmtId="0" fontId="18" fillId="0" borderId="26" xfId="1" applyBorder="1" applyProtection="1"/>
    <xf numFmtId="0" fontId="18" fillId="0" borderId="25" xfId="1" applyBorder="1" applyProtection="1"/>
    <xf numFmtId="0" fontId="10" fillId="0" borderId="29" xfId="1" applyFont="1" applyBorder="1" applyProtection="1"/>
    <xf numFmtId="0" fontId="10" fillId="0" borderId="26" xfId="1" applyFont="1" applyBorder="1" applyProtection="1"/>
    <xf numFmtId="0" fontId="19" fillId="0" borderId="26" xfId="1" applyFont="1" applyBorder="1" applyProtection="1"/>
    <xf numFmtId="0" fontId="18" fillId="0" borderId="0" xfId="1" applyProtection="1"/>
    <xf numFmtId="0" fontId="14" fillId="0" borderId="0" xfId="1" applyFont="1" applyAlignment="1" applyProtection="1">
      <alignment horizontal="right"/>
    </xf>
    <xf numFmtId="0" fontId="18" fillId="0" borderId="40" xfId="1" applyBorder="1" applyAlignment="1" applyProtection="1">
      <alignment horizontal="left"/>
    </xf>
    <xf numFmtId="0" fontId="18" fillId="0" borderId="40" xfId="1" applyBorder="1" applyAlignment="1" applyProtection="1"/>
    <xf numFmtId="0" fontId="11" fillId="0" borderId="0" xfId="1" applyFont="1" applyProtection="1"/>
    <xf numFmtId="0" fontId="10" fillId="0" borderId="0" xfId="1" applyFont="1" applyProtection="1"/>
    <xf numFmtId="0" fontId="5" fillId="2" borderId="0" xfId="0" applyNumberFormat="1" applyFont="1" applyBorder="1" applyAlignment="1" applyProtection="1">
      <alignment horizontal="right"/>
    </xf>
    <xf numFmtId="164" fontId="0" fillId="2" borderId="0" xfId="0" applyNumberFormat="1" applyProtection="1"/>
    <xf numFmtId="0" fontId="0" fillId="2" borderId="0" xfId="0" applyNumberFormat="1" applyAlignment="1" applyProtection="1">
      <alignment wrapText="1"/>
    </xf>
    <xf numFmtId="0" fontId="18" fillId="2" borderId="0" xfId="0" applyNumberFormat="1" applyFont="1" applyProtection="1"/>
    <xf numFmtId="0" fontId="18" fillId="2" borderId="0" xfId="0" applyNumberFormat="1" applyFont="1" applyAlignment="1" applyProtection="1">
      <alignment wrapText="1"/>
    </xf>
    <xf numFmtId="0" fontId="11" fillId="2" borderId="0" xfId="0" applyNumberFormat="1" applyFont="1" applyBorder="1" applyAlignment="1" applyProtection="1"/>
    <xf numFmtId="0" fontId="18" fillId="2" borderId="0" xfId="0" applyNumberFormat="1" applyFont="1" applyBorder="1" applyAlignment="1" applyProtection="1"/>
    <xf numFmtId="0" fontId="11" fillId="2" borderId="21" xfId="0" applyNumberFormat="1" applyFont="1" applyBorder="1" applyProtection="1"/>
    <xf numFmtId="0" fontId="18" fillId="2" borderId="21" xfId="0" applyNumberFormat="1" applyFont="1" applyBorder="1" applyAlignment="1" applyProtection="1">
      <alignment wrapText="1"/>
    </xf>
    <xf numFmtId="0" fontId="18" fillId="2" borderId="0" xfId="0" applyNumberFormat="1" applyFont="1" applyBorder="1" applyProtection="1"/>
    <xf numFmtId="0" fontId="17" fillId="2" borderId="0" xfId="0" applyNumberFormat="1" applyFont="1" applyBorder="1" applyProtection="1"/>
    <xf numFmtId="0" fontId="17" fillId="2" borderId="21" xfId="0" applyNumberFormat="1" applyFont="1" applyBorder="1" applyProtection="1"/>
    <xf numFmtId="0" fontId="18" fillId="2" borderId="21" xfId="0" applyNumberFormat="1" applyFont="1" applyBorder="1" applyProtection="1"/>
    <xf numFmtId="0" fontId="17" fillId="2" borderId="0" xfId="0" applyNumberFormat="1" applyFont="1" applyProtection="1"/>
    <xf numFmtId="0" fontId="11" fillId="4" borderId="0" xfId="0" applyNumberFormat="1" applyFont="1" applyFill="1" applyBorder="1" applyProtection="1"/>
    <xf numFmtId="0" fontId="18" fillId="4" borderId="0" xfId="0" applyNumberFormat="1" applyFont="1" applyFill="1" applyBorder="1" applyProtection="1"/>
    <xf numFmtId="0" fontId="17" fillId="2" borderId="0" xfId="0" applyNumberFormat="1" applyFont="1" applyBorder="1" applyAlignment="1" applyProtection="1">
      <alignment horizontal="left"/>
    </xf>
    <xf numFmtId="0" fontId="26" fillId="2" borderId="0" xfId="0" applyNumberFormat="1" applyFont="1" applyBorder="1" applyProtection="1"/>
    <xf numFmtId="0" fontId="14" fillId="2" borderId="0" xfId="0" applyNumberFormat="1" applyFont="1" applyAlignment="1" applyProtection="1">
      <alignment horizontal="right"/>
    </xf>
    <xf numFmtId="43" fontId="7" fillId="3" borderId="12" xfId="8" applyFont="1" applyFill="1" applyBorder="1" applyProtection="1"/>
    <xf numFmtId="43" fontId="6" fillId="2" borderId="14" xfId="8" applyFont="1" applyFill="1" applyBorder="1" applyProtection="1">
      <protection locked="0"/>
    </xf>
    <xf numFmtId="43" fontId="6" fillId="2" borderId="11" xfId="8" applyFont="1" applyFill="1" applyBorder="1" applyProtection="1"/>
    <xf numFmtId="43" fontId="7" fillId="3" borderId="20" xfId="8" applyFont="1" applyFill="1" applyBorder="1" applyProtection="1"/>
    <xf numFmtId="0" fontId="11" fillId="2" borderId="4" xfId="0" applyNumberFormat="1" applyFont="1" applyBorder="1" applyAlignment="1" applyProtection="1">
      <alignment horizontal="center"/>
      <protection locked="0"/>
    </xf>
    <xf numFmtId="0" fontId="11" fillId="2" borderId="0" xfId="0" applyNumberFormat="1" applyFont="1" applyBorder="1" applyAlignment="1" applyProtection="1">
      <protection locked="0"/>
    </xf>
    <xf numFmtId="0" fontId="18" fillId="2" borderId="0" xfId="0" applyNumberFormat="1" applyFont="1" applyBorder="1" applyAlignment="1" applyProtection="1">
      <protection locked="0"/>
    </xf>
    <xf numFmtId="0" fontId="25" fillId="2" borderId="0" xfId="0" applyNumberFormat="1" applyFont="1"/>
    <xf numFmtId="0" fontId="0" fillId="2" borderId="0" xfId="0" applyNumberFormat="1" applyAlignment="1">
      <alignment horizontal="center"/>
    </xf>
    <xf numFmtId="0" fontId="0" fillId="6" borderId="0" xfId="0" applyNumberFormat="1" applyFill="1"/>
    <xf numFmtId="0" fontId="0" fillId="6" borderId="0" xfId="0" applyNumberFormat="1" applyFill="1" applyAlignment="1">
      <alignment horizontal="left"/>
    </xf>
    <xf numFmtId="0" fontId="26" fillId="6" borderId="0" xfId="0" applyNumberFormat="1" applyFont="1" applyFill="1" applyAlignment="1">
      <alignment horizontal="left"/>
    </xf>
    <xf numFmtId="0" fontId="0" fillId="7" borderId="0" xfId="0" applyNumberFormat="1" applyFill="1"/>
    <xf numFmtId="0" fontId="0" fillId="7" borderId="0" xfId="0" applyNumberFormat="1" applyFill="1" applyAlignment="1">
      <alignment horizontal="left"/>
    </xf>
    <xf numFmtId="0" fontId="26" fillId="7" borderId="0" xfId="0" applyNumberFormat="1" applyFont="1" applyFill="1" applyAlignment="1">
      <alignment horizontal="left"/>
    </xf>
    <xf numFmtId="0" fontId="0" fillId="8" borderId="0" xfId="0" applyNumberFormat="1" applyFill="1"/>
    <xf numFmtId="0" fontId="0" fillId="8" borderId="0" xfId="0" applyNumberFormat="1" applyFill="1" applyAlignment="1">
      <alignment horizontal="left"/>
    </xf>
    <xf numFmtId="0" fontId="26" fillId="8" borderId="0" xfId="0" applyNumberFormat="1" applyFont="1" applyFill="1" applyAlignment="1">
      <alignment horizontal="left"/>
    </xf>
    <xf numFmtId="0" fontId="0" fillId="9" borderId="0" xfId="0" applyNumberFormat="1" applyFill="1"/>
    <xf numFmtId="0" fontId="0" fillId="9" borderId="0" xfId="0" applyNumberFormat="1" applyFill="1" applyAlignment="1">
      <alignment horizontal="left"/>
    </xf>
    <xf numFmtId="0" fontId="26" fillId="9" borderId="0" xfId="0" applyNumberFormat="1" applyFont="1" applyFill="1" applyAlignment="1">
      <alignment horizontal="left"/>
    </xf>
    <xf numFmtId="0" fontId="0" fillId="2" borderId="0" xfId="0" applyNumberFormat="1" applyAlignment="1" applyProtection="1"/>
    <xf numFmtId="0" fontId="27" fillId="2" borderId="3" xfId="0" applyNumberFormat="1" applyFont="1" applyBorder="1" applyAlignment="1" applyProtection="1">
      <alignment horizontal="center"/>
    </xf>
    <xf numFmtId="0" fontId="26" fillId="2" borderId="3" xfId="0" applyNumberFormat="1" applyFont="1" applyBorder="1" applyAlignment="1" applyProtection="1">
      <alignment horizontal="center"/>
    </xf>
    <xf numFmtId="0" fontId="25" fillId="6" borderId="0" xfId="0" applyNumberFormat="1" applyFont="1" applyFill="1" applyAlignment="1">
      <alignment horizontal="left"/>
    </xf>
    <xf numFmtId="0" fontId="0" fillId="2" borderId="0" xfId="0" applyNumberFormat="1" applyAlignment="1" applyProtection="1"/>
    <xf numFmtId="0" fontId="11" fillId="2" borderId="16" xfId="0" applyNumberFormat="1" applyFont="1" applyBorder="1" applyAlignment="1" applyProtection="1">
      <alignment horizontal="left" wrapText="1"/>
    </xf>
    <xf numFmtId="0" fontId="11" fillId="2" borderId="16" xfId="0" applyNumberFormat="1" applyFont="1" applyBorder="1" applyAlignment="1" applyProtection="1">
      <alignment horizontal="left" wrapText="1"/>
      <protection locked="0"/>
    </xf>
    <xf numFmtId="0" fontId="11" fillId="2" borderId="49" xfId="0" applyNumberFormat="1" applyFont="1" applyBorder="1" applyAlignment="1" applyProtection="1">
      <alignment horizontal="left" wrapText="1"/>
      <protection locked="0"/>
    </xf>
    <xf numFmtId="0" fontId="26" fillId="4" borderId="0" xfId="0" applyNumberFormat="1" applyFont="1" applyFill="1"/>
    <xf numFmtId="0" fontId="0" fillId="4" borderId="0" xfId="0" applyNumberFormat="1" applyFill="1" applyAlignment="1">
      <alignment horizontal="left"/>
    </xf>
    <xf numFmtId="43" fontId="6" fillId="2" borderId="52" xfId="8" applyFont="1" applyFill="1" applyBorder="1" applyAlignment="1" applyProtection="1">
      <alignment horizontal="center"/>
      <protection locked="0"/>
    </xf>
    <xf numFmtId="43" fontId="6" fillId="2" borderId="53" xfId="8" applyFont="1" applyFill="1" applyBorder="1" applyAlignment="1" applyProtection="1">
      <alignment horizontal="center"/>
      <protection locked="0"/>
    </xf>
    <xf numFmtId="165" fontId="26" fillId="2" borderId="47" xfId="4" applyNumberFormat="1" applyFont="1" applyFill="1" applyBorder="1" applyAlignment="1" applyProtection="1">
      <alignment horizontal="left" indent="1"/>
    </xf>
    <xf numFmtId="165" fontId="26" fillId="2" borderId="48" xfId="4" applyNumberFormat="1" applyFont="1" applyFill="1" applyBorder="1" applyAlignment="1" applyProtection="1">
      <protection locked="0"/>
    </xf>
    <xf numFmtId="167" fontId="0" fillId="2" borderId="0" xfId="4" applyNumberFormat="1" applyFont="1" applyFill="1" applyProtection="1"/>
    <xf numFmtId="165" fontId="25" fillId="2" borderId="0" xfId="4" applyNumberFormat="1" applyFont="1" applyFill="1"/>
    <xf numFmtId="43" fontId="7" fillId="3" borderId="20" xfId="8" applyFont="1" applyFill="1" applyBorder="1" applyAlignment="1" applyProtection="1"/>
    <xf numFmtId="43" fontId="7" fillId="3" borderId="13" xfId="8" applyFont="1" applyFill="1" applyBorder="1" applyProtection="1"/>
    <xf numFmtId="43" fontId="7" fillId="3" borderId="12" xfId="8" applyFont="1" applyFill="1" applyBorder="1" applyAlignment="1" applyProtection="1"/>
    <xf numFmtId="43" fontId="6" fillId="2" borderId="54" xfId="8" applyFont="1" applyFill="1" applyBorder="1" applyAlignment="1" applyProtection="1">
      <alignment horizontal="center"/>
      <protection locked="0"/>
    </xf>
    <xf numFmtId="43" fontId="6" fillId="2" borderId="55" xfId="8" applyFont="1" applyFill="1" applyBorder="1" applyAlignment="1" applyProtection="1">
      <alignment horizontal="center"/>
      <protection locked="0"/>
    </xf>
    <xf numFmtId="43" fontId="6" fillId="2" borderId="56" xfId="8" applyFont="1" applyFill="1" applyBorder="1" applyAlignment="1" applyProtection="1">
      <alignment horizontal="center"/>
      <protection locked="0"/>
    </xf>
    <xf numFmtId="0" fontId="27" fillId="2" borderId="3" xfId="0" applyNumberFormat="1" applyFont="1" applyBorder="1" applyAlignment="1" applyProtection="1"/>
    <xf numFmtId="0" fontId="0" fillId="2" borderId="3" xfId="0" applyNumberFormat="1" applyBorder="1" applyAlignment="1" applyProtection="1">
      <alignment horizontal="center"/>
    </xf>
    <xf numFmtId="0" fontId="9" fillId="2" borderId="21" xfId="0" applyNumberFormat="1" applyFont="1" applyBorder="1" applyAlignment="1" applyProtection="1">
      <alignment horizontal="center"/>
    </xf>
    <xf numFmtId="0" fontId="32" fillId="2" borderId="3" xfId="0" applyNumberFormat="1" applyFont="1" applyBorder="1" applyProtection="1">
      <protection locked="0"/>
    </xf>
    <xf numFmtId="0" fontId="18" fillId="2" borderId="3" xfId="0" applyNumberFormat="1" applyFont="1" applyBorder="1" applyAlignment="1" applyProtection="1">
      <alignment wrapText="1"/>
      <protection locked="0"/>
    </xf>
    <xf numFmtId="43" fontId="6" fillId="2" borderId="53" xfId="8" applyFont="1" applyFill="1" applyBorder="1" applyAlignment="1" applyProtection="1">
      <alignment horizontal="center"/>
      <protection locked="0"/>
    </xf>
    <xf numFmtId="0" fontId="18" fillId="0" borderId="0" xfId="1" applyNumberFormat="1" applyBorder="1" applyProtection="1"/>
    <xf numFmtId="0" fontId="18" fillId="0" borderId="0" xfId="1" applyBorder="1" applyAlignment="1" applyProtection="1">
      <alignment horizontal="center" wrapText="1"/>
    </xf>
    <xf numFmtId="44" fontId="18" fillId="0" borderId="0" xfId="1" applyNumberFormat="1" applyFont="1" applyBorder="1" applyProtection="1"/>
    <xf numFmtId="44" fontId="18" fillId="0" borderId="0" xfId="3" applyFont="1" applyBorder="1" applyProtection="1"/>
    <xf numFmtId="0" fontId="11" fillId="0" borderId="0" xfId="1" applyFont="1" applyBorder="1" applyAlignment="1" applyProtection="1">
      <alignment horizontal="center" vertical="center" wrapText="1"/>
    </xf>
    <xf numFmtId="44" fontId="18" fillId="0" borderId="0" xfId="2" applyNumberFormat="1" applyFont="1" applyBorder="1" applyAlignment="1" applyProtection="1">
      <alignment horizontal="right"/>
    </xf>
    <xf numFmtId="44" fontId="18" fillId="0" borderId="0" xfId="2" applyNumberFormat="1" applyFont="1" applyBorder="1" applyAlignment="1" applyProtection="1">
      <alignment horizontal="center"/>
    </xf>
    <xf numFmtId="0" fontId="33" fillId="2" borderId="0" xfId="0" applyNumberFormat="1" applyFont="1" applyBorder="1" applyProtection="1"/>
    <xf numFmtId="0" fontId="11" fillId="2" borderId="57" xfId="0" applyNumberFormat="1" applyFont="1" applyBorder="1" applyAlignment="1" applyProtection="1">
      <alignment horizontal="left" wrapText="1"/>
      <protection locked="0"/>
    </xf>
    <xf numFmtId="43" fontId="7" fillId="3" borderId="20" xfId="8" applyFont="1" applyFill="1" applyBorder="1" applyAlignment="1" applyProtection="1">
      <alignment wrapText="1"/>
    </xf>
    <xf numFmtId="43" fontId="7" fillId="3" borderId="12" xfId="8" applyFont="1" applyFill="1" applyBorder="1" applyAlignment="1" applyProtection="1">
      <alignment wrapText="1"/>
    </xf>
    <xf numFmtId="0" fontId="10" fillId="0" borderId="29" xfId="1" applyFont="1" applyBorder="1" applyAlignment="1" applyProtection="1">
      <alignment horizontal="left"/>
    </xf>
    <xf numFmtId="0" fontId="25" fillId="2" borderId="0" xfId="0" applyNumberFormat="1" applyFont="1" applyProtection="1"/>
    <xf numFmtId="44" fontId="18" fillId="2" borderId="3" xfId="9" applyFont="1" applyFill="1" applyBorder="1" applyProtection="1"/>
    <xf numFmtId="0" fontId="18" fillId="2" borderId="3" xfId="0" applyNumberFormat="1" applyFont="1" applyBorder="1" applyProtection="1"/>
    <xf numFmtId="0" fontId="18" fillId="2" borderId="0" xfId="0" applyNumberFormat="1" applyFont="1" applyBorder="1" applyAlignment="1" applyProtection="1">
      <alignment horizontal="left" indent="2"/>
    </xf>
    <xf numFmtId="0" fontId="18" fillId="2" borderId="3" xfId="0" applyNumberFormat="1" applyFont="1" applyBorder="1" applyAlignment="1" applyProtection="1">
      <alignment horizontal="left" indent="2"/>
    </xf>
    <xf numFmtId="0" fontId="18" fillId="2" borderId="58" xfId="0" applyNumberFormat="1" applyFont="1" applyBorder="1" applyAlignment="1" applyProtection="1">
      <alignment horizontal="left" indent="2"/>
    </xf>
    <xf numFmtId="44" fontId="18" fillId="4" borderId="0" xfId="1" applyNumberFormat="1" applyFill="1" applyBorder="1" applyAlignment="1" applyProtection="1"/>
    <xf numFmtId="44" fontId="18" fillId="4" borderId="28" xfId="2" applyNumberFormat="1" applyFont="1" applyFill="1" applyBorder="1" applyAlignment="1" applyProtection="1"/>
    <xf numFmtId="0" fontId="10" fillId="0" borderId="65" xfId="1" applyFont="1" applyBorder="1" applyAlignment="1" applyProtection="1">
      <alignment horizontal="center" vertical="top"/>
    </xf>
    <xf numFmtId="168" fontId="18" fillId="0" borderId="63" xfId="1" applyNumberFormat="1" applyBorder="1" applyAlignment="1" applyProtection="1">
      <alignment horizontal="left"/>
      <protection locked="0"/>
    </xf>
    <xf numFmtId="0" fontId="10" fillId="0" borderId="66" xfId="1" applyFont="1" applyBorder="1" applyAlignment="1" applyProtection="1">
      <alignment horizontal="left"/>
    </xf>
    <xf numFmtId="0" fontId="10" fillId="0" borderId="66" xfId="1" applyFont="1" applyBorder="1" applyProtection="1"/>
    <xf numFmtId="0" fontId="10" fillId="0" borderId="0" xfId="1" applyFont="1" applyBorder="1" applyAlignment="1" applyProtection="1">
      <alignment horizontal="center" vertical="top"/>
    </xf>
    <xf numFmtId="0" fontId="21" fillId="0" borderId="0" xfId="1" applyFont="1" applyAlignment="1" applyProtection="1">
      <alignment horizontal="center"/>
    </xf>
    <xf numFmtId="0" fontId="5" fillId="0" borderId="0" xfId="1" applyFont="1" applyAlignment="1" applyProtection="1">
      <alignment horizontal="center"/>
    </xf>
    <xf numFmtId="0" fontId="18" fillId="0" borderId="0" xfId="1" applyAlignment="1" applyProtection="1">
      <alignment horizontal="right"/>
    </xf>
    <xf numFmtId="0" fontId="21" fillId="0" borderId="30" xfId="1" applyFont="1" applyBorder="1" applyAlignment="1" applyProtection="1">
      <alignment horizontal="left" vertical="top" wrapText="1"/>
    </xf>
    <xf numFmtId="0" fontId="11" fillId="0" borderId="37" xfId="1" applyFont="1" applyBorder="1" applyAlignment="1" applyProtection="1"/>
    <xf numFmtId="0" fontId="10" fillId="0" borderId="21" xfId="1" applyFont="1" applyBorder="1" applyAlignment="1" applyProtection="1">
      <alignment horizontal="center"/>
    </xf>
    <xf numFmtId="0" fontId="18" fillId="0" borderId="67" xfId="1" applyBorder="1" applyAlignment="1" applyProtection="1">
      <alignment horizontal="center" wrapText="1"/>
    </xf>
    <xf numFmtId="0" fontId="18" fillId="0" borderId="0" xfId="1" applyAlignment="1" applyProtection="1">
      <alignment horizontal="center" textRotation="90"/>
    </xf>
    <xf numFmtId="44" fontId="11" fillId="0" borderId="37" xfId="3" applyFont="1" applyBorder="1" applyProtection="1"/>
    <xf numFmtId="44" fontId="11" fillId="0" borderId="37" xfId="1" applyNumberFormat="1" applyFont="1" applyBorder="1" applyProtection="1"/>
    <xf numFmtId="44" fontId="11" fillId="0" borderId="0" xfId="1" applyNumberFormat="1" applyFont="1" applyBorder="1" applyProtection="1"/>
    <xf numFmtId="0" fontId="11" fillId="10" borderId="0" xfId="1" applyFont="1" applyFill="1" applyProtection="1"/>
    <xf numFmtId="0" fontId="11" fillId="10" borderId="0" xfId="1" applyFont="1" applyFill="1" applyBorder="1" applyAlignment="1" applyProtection="1">
      <alignment horizontal="center"/>
    </xf>
    <xf numFmtId="0" fontId="10" fillId="0" borderId="68" xfId="1" applyFont="1" applyBorder="1" applyAlignment="1" applyProtection="1">
      <alignment horizontal="center"/>
    </xf>
    <xf numFmtId="0" fontId="20" fillId="0" borderId="29" xfId="1" applyFont="1" applyBorder="1" applyProtection="1"/>
    <xf numFmtId="0" fontId="10" fillId="0" borderId="27" xfId="1" applyFont="1" applyBorder="1" applyProtection="1"/>
    <xf numFmtId="0" fontId="18" fillId="4" borderId="37" xfId="1" applyFill="1" applyBorder="1" applyAlignment="1" applyProtection="1">
      <alignment horizontal="center"/>
    </xf>
    <xf numFmtId="0" fontId="18" fillId="4" borderId="37" xfId="1" applyFill="1" applyBorder="1" applyAlignment="1" applyProtection="1">
      <alignment wrapText="1"/>
    </xf>
    <xf numFmtId="0" fontId="11" fillId="4" borderId="37" xfId="1" applyFont="1" applyFill="1" applyBorder="1" applyAlignment="1" applyProtection="1">
      <alignment wrapText="1"/>
    </xf>
    <xf numFmtId="0" fontId="18" fillId="0" borderId="37" xfId="1" applyFill="1" applyBorder="1" applyAlignment="1" applyProtection="1">
      <alignment horizontal="center"/>
    </xf>
    <xf numFmtId="0" fontId="18" fillId="0" borderId="37" xfId="1" applyFill="1" applyBorder="1" applyAlignment="1" applyProtection="1">
      <alignment wrapText="1"/>
    </xf>
    <xf numFmtId="0" fontId="18" fillId="0" borderId="0" xfId="1" applyFill="1" applyProtection="1"/>
    <xf numFmtId="0" fontId="18" fillId="0" borderId="37" xfId="1" applyFont="1" applyFill="1" applyBorder="1" applyAlignment="1" applyProtection="1">
      <alignment horizontal="center"/>
    </xf>
    <xf numFmtId="0" fontId="11" fillId="0" borderId="37" xfId="1" applyFont="1" applyFill="1" applyBorder="1" applyAlignment="1" applyProtection="1">
      <alignment wrapText="1"/>
    </xf>
    <xf numFmtId="0" fontId="18" fillId="4" borderId="37" xfId="1" applyFont="1" applyFill="1" applyBorder="1" applyAlignment="1" applyProtection="1">
      <alignment wrapText="1"/>
    </xf>
    <xf numFmtId="0" fontId="36" fillId="0" borderId="29" xfId="1" applyFont="1" applyBorder="1" applyProtection="1"/>
    <xf numFmtId="44" fontId="13" fillId="0" borderId="36" xfId="1" applyNumberFormat="1" applyFont="1" applyBorder="1" applyProtection="1"/>
    <xf numFmtId="0" fontId="14" fillId="0" borderId="0" xfId="1" applyFont="1" applyBorder="1" applyAlignment="1" applyProtection="1">
      <alignment horizontal="left"/>
    </xf>
    <xf numFmtId="14" fontId="18" fillId="0" borderId="64" xfId="1" applyNumberFormat="1" applyBorder="1" applyAlignment="1" applyProtection="1">
      <alignment horizontal="center"/>
      <protection locked="0"/>
    </xf>
    <xf numFmtId="0" fontId="25" fillId="2" borderId="31" xfId="0" applyNumberFormat="1" applyFont="1" applyBorder="1" applyProtection="1"/>
    <xf numFmtId="0" fontId="0" fillId="2" borderId="30" xfId="0" applyNumberFormat="1" applyBorder="1" applyProtection="1"/>
    <xf numFmtId="0" fontId="0" fillId="2" borderId="32" xfId="0" applyNumberFormat="1" applyBorder="1" applyProtection="1"/>
    <xf numFmtId="0" fontId="25" fillId="2" borderId="29" xfId="0" applyNumberFormat="1" applyFont="1" applyBorder="1" applyProtection="1"/>
    <xf numFmtId="0" fontId="0" fillId="2" borderId="28" xfId="0" applyNumberFormat="1" applyBorder="1" applyProtection="1"/>
    <xf numFmtId="0" fontId="25" fillId="2" borderId="27" xfId="0" applyNumberFormat="1" applyFont="1" applyBorder="1" applyProtection="1"/>
    <xf numFmtId="0" fontId="0" fillId="2" borderId="26" xfId="0" applyNumberFormat="1" applyBorder="1" applyProtection="1"/>
    <xf numFmtId="0" fontId="25" fillId="2" borderId="26" xfId="0" applyNumberFormat="1" applyFont="1" applyBorder="1" applyProtection="1"/>
    <xf numFmtId="0" fontId="25" fillId="2" borderId="25" xfId="0" applyNumberFormat="1" applyFont="1" applyBorder="1" applyProtection="1"/>
    <xf numFmtId="0" fontId="25" fillId="2" borderId="59" xfId="0" applyNumberFormat="1" applyFont="1" applyBorder="1" applyProtection="1"/>
    <xf numFmtId="0" fontId="33" fillId="2" borderId="0" xfId="0" applyNumberFormat="1" applyFont="1" applyBorder="1" applyAlignment="1" applyProtection="1">
      <alignment horizontal="left"/>
    </xf>
    <xf numFmtId="0" fontId="25" fillId="2" borderId="63" xfId="0" applyNumberFormat="1" applyFont="1" applyBorder="1" applyProtection="1">
      <protection locked="0"/>
    </xf>
    <xf numFmtId="0" fontId="0" fillId="2" borderId="64" xfId="0" applyNumberFormat="1" applyBorder="1" applyProtection="1">
      <protection locked="0"/>
    </xf>
    <xf numFmtId="43" fontId="6" fillId="2" borderId="11" xfId="8" applyFont="1" applyFill="1" applyBorder="1" applyAlignment="1" applyProtection="1">
      <alignment horizontal="center"/>
      <protection locked="0"/>
    </xf>
    <xf numFmtId="0" fontId="25" fillId="2" borderId="0" xfId="0" applyNumberFormat="1" applyFont="1" applyAlignment="1">
      <alignment horizontal="left"/>
    </xf>
    <xf numFmtId="0" fontId="0" fillId="2" borderId="0" xfId="0" applyNumberFormat="1" applyFont="1" applyAlignment="1">
      <alignment horizontal="left"/>
    </xf>
    <xf numFmtId="0" fontId="25" fillId="4" borderId="0" xfId="0" applyNumberFormat="1" applyFont="1" applyFill="1"/>
    <xf numFmtId="0" fontId="25" fillId="2" borderId="0" xfId="0" applyNumberFormat="1" applyFont="1" applyBorder="1" applyProtection="1"/>
    <xf numFmtId="0" fontId="25" fillId="0" borderId="0" xfId="0" applyNumberFormat="1" applyFont="1" applyFill="1"/>
    <xf numFmtId="0" fontId="2" fillId="0" borderId="0" xfId="10" applyProtection="1"/>
    <xf numFmtId="0" fontId="2" fillId="0" borderId="78" xfId="10" applyBorder="1" applyAlignment="1" applyProtection="1"/>
    <xf numFmtId="0" fontId="20" fillId="0" borderId="81" xfId="10" applyFont="1" applyBorder="1" applyAlignment="1" applyProtection="1">
      <alignment horizontal="center" vertical="top" wrapText="1"/>
    </xf>
    <xf numFmtId="0" fontId="20" fillId="0" borderId="81" xfId="10" applyFont="1" applyBorder="1" applyAlignment="1" applyProtection="1">
      <alignment horizontal="center" wrapText="1"/>
    </xf>
    <xf numFmtId="0" fontId="2" fillId="0" borderId="74" xfId="10" applyFill="1" applyBorder="1" applyAlignment="1" applyProtection="1"/>
    <xf numFmtId="0" fontId="2" fillId="0" borderId="82" xfId="10" applyFill="1" applyBorder="1" applyAlignment="1" applyProtection="1"/>
    <xf numFmtId="0" fontId="2" fillId="0" borderId="72" xfId="10" applyFill="1" applyBorder="1" applyAlignment="1" applyProtection="1"/>
    <xf numFmtId="0" fontId="2" fillId="0" borderId="85" xfId="10" applyBorder="1" applyAlignment="1" applyProtection="1">
      <alignment vertical="center"/>
    </xf>
    <xf numFmtId="0" fontId="2" fillId="0" borderId="88" xfId="10" applyBorder="1" applyAlignment="1" applyProtection="1">
      <alignment vertical="center"/>
    </xf>
    <xf numFmtId="0" fontId="2" fillId="0" borderId="90" xfId="10" applyBorder="1" applyAlignment="1" applyProtection="1">
      <alignment vertical="center"/>
    </xf>
    <xf numFmtId="0" fontId="2" fillId="0" borderId="91" xfId="10" applyBorder="1" applyAlignment="1" applyProtection="1">
      <alignment vertical="center" wrapText="1"/>
    </xf>
    <xf numFmtId="0" fontId="18" fillId="0" borderId="0" xfId="10" applyNumberFormat="1" applyFont="1" applyProtection="1"/>
    <xf numFmtId="0" fontId="2" fillId="4" borderId="75" xfId="10" applyFill="1" applyBorder="1" applyAlignment="1" applyProtection="1">
      <alignment vertical="center"/>
    </xf>
    <xf numFmtId="0" fontId="2" fillId="4" borderId="69" xfId="10" applyFill="1" applyBorder="1" applyAlignment="1" applyProtection="1">
      <alignment vertical="center"/>
    </xf>
    <xf numFmtId="0" fontId="2" fillId="4" borderId="0" xfId="10" applyFill="1" applyBorder="1" applyAlignment="1" applyProtection="1">
      <alignment vertical="center"/>
    </xf>
    <xf numFmtId="0" fontId="2" fillId="4" borderId="94" xfId="10" applyFill="1" applyBorder="1" applyAlignment="1" applyProtection="1">
      <alignment vertical="center"/>
    </xf>
    <xf numFmtId="0" fontId="2" fillId="0" borderId="75" xfId="10" applyBorder="1" applyAlignment="1" applyProtection="1">
      <alignment vertical="center"/>
    </xf>
    <xf numFmtId="0" fontId="2" fillId="4" borderId="82" xfId="10" applyFill="1" applyBorder="1" applyAlignment="1" applyProtection="1">
      <alignment vertical="center"/>
    </xf>
    <xf numFmtId="0" fontId="2" fillId="0" borderId="96" xfId="10" applyBorder="1" applyAlignment="1" applyProtection="1">
      <alignment vertical="center"/>
    </xf>
    <xf numFmtId="0" fontId="42" fillId="4" borderId="0" xfId="10" applyFont="1" applyFill="1" applyAlignment="1" applyProtection="1">
      <alignment vertical="center"/>
    </xf>
    <xf numFmtId="0" fontId="2" fillId="4" borderId="77" xfId="10" applyFill="1" applyBorder="1" applyAlignment="1" applyProtection="1">
      <alignment vertical="center"/>
    </xf>
    <xf numFmtId="0" fontId="42" fillId="4" borderId="81" xfId="10" applyFont="1" applyFill="1" applyBorder="1" applyAlignment="1" applyProtection="1">
      <alignment vertical="center"/>
    </xf>
    <xf numFmtId="0" fontId="42" fillId="0" borderId="82" xfId="10" applyFont="1" applyFill="1" applyBorder="1" applyAlignment="1" applyProtection="1">
      <alignment vertical="center"/>
    </xf>
    <xf numFmtId="0" fontId="2" fillId="0" borderId="3" xfId="10" applyBorder="1" applyAlignment="1" applyProtection="1">
      <alignment vertical="center"/>
    </xf>
    <xf numFmtId="0" fontId="2" fillId="4" borderId="90" xfId="10" applyFill="1" applyBorder="1" applyAlignment="1" applyProtection="1">
      <alignment vertical="top" wrapText="1"/>
    </xf>
    <xf numFmtId="0" fontId="2" fillId="4" borderId="3" xfId="10" applyFill="1" applyBorder="1" applyAlignment="1" applyProtection="1">
      <alignment vertical="top" wrapText="1"/>
    </xf>
    <xf numFmtId="0" fontId="2" fillId="4" borderId="96" xfId="10" applyFill="1" applyBorder="1" applyAlignment="1" applyProtection="1">
      <alignment vertical="center"/>
    </xf>
    <xf numFmtId="0" fontId="2" fillId="4" borderId="78" xfId="10" applyFill="1" applyBorder="1" applyAlignment="1" applyProtection="1">
      <alignment vertical="center"/>
    </xf>
    <xf numFmtId="0" fontId="2" fillId="0" borderId="87" xfId="10" applyBorder="1" applyProtection="1"/>
    <xf numFmtId="0" fontId="2" fillId="0" borderId="69" xfId="10" applyBorder="1" applyAlignment="1" applyProtection="1">
      <alignment vertical="center"/>
    </xf>
    <xf numFmtId="0" fontId="2" fillId="0" borderId="82" xfId="10" applyBorder="1" applyAlignment="1" applyProtection="1">
      <alignment vertical="center"/>
    </xf>
    <xf numFmtId="0" fontId="2" fillId="0" borderId="72" xfId="10" applyBorder="1" applyAlignment="1" applyProtection="1">
      <alignment vertical="center"/>
    </xf>
    <xf numFmtId="0" fontId="2" fillId="0" borderId="99" xfId="10" applyBorder="1" applyAlignment="1" applyProtection="1">
      <alignment vertical="center"/>
    </xf>
    <xf numFmtId="0" fontId="2" fillId="0" borderId="100" xfId="10" applyBorder="1" applyAlignment="1" applyProtection="1">
      <alignment vertical="center"/>
    </xf>
    <xf numFmtId="0" fontId="2" fillId="0" borderId="94" xfId="10" applyBorder="1" applyAlignment="1" applyProtection="1">
      <alignment vertical="center"/>
    </xf>
    <xf numFmtId="0" fontId="2" fillId="0" borderId="101" xfId="10" applyBorder="1" applyAlignment="1" applyProtection="1">
      <alignment vertical="center"/>
    </xf>
    <xf numFmtId="0" fontId="2" fillId="4" borderId="91" xfId="10" applyFill="1" applyBorder="1" applyAlignment="1" applyProtection="1">
      <alignment vertical="center"/>
    </xf>
    <xf numFmtId="0" fontId="2" fillId="0" borderId="78" xfId="10" applyBorder="1" applyProtection="1"/>
    <xf numFmtId="0" fontId="2" fillId="0" borderId="81" xfId="10" applyBorder="1" applyProtection="1"/>
    <xf numFmtId="0" fontId="2" fillId="4" borderId="90" xfId="10" applyFill="1" applyBorder="1" applyAlignment="1" applyProtection="1">
      <alignment wrapText="1"/>
    </xf>
    <xf numFmtId="0" fontId="2" fillId="4" borderId="3" xfId="10" applyFill="1" applyBorder="1" applyAlignment="1" applyProtection="1">
      <alignment wrapText="1"/>
    </xf>
    <xf numFmtId="0" fontId="2" fillId="0" borderId="102" xfId="10" applyBorder="1" applyAlignment="1" applyProtection="1">
      <alignment vertical="center"/>
    </xf>
    <xf numFmtId="0" fontId="2" fillId="0" borderId="91" xfId="10" applyBorder="1" applyAlignment="1" applyProtection="1">
      <alignment vertical="center"/>
    </xf>
    <xf numFmtId="0" fontId="2" fillId="4" borderId="0" xfId="10" applyFill="1" applyProtection="1"/>
    <xf numFmtId="0" fontId="2" fillId="0" borderId="0" xfId="10" applyBorder="1" applyProtection="1"/>
    <xf numFmtId="0" fontId="25" fillId="4" borderId="31" xfId="10" applyNumberFormat="1" applyFont="1" applyFill="1" applyBorder="1" applyProtection="1"/>
    <xf numFmtId="0" fontId="2" fillId="4" borderId="30" xfId="10" applyNumberFormat="1" applyFill="1" applyBorder="1" applyProtection="1"/>
    <xf numFmtId="0" fontId="2" fillId="4" borderId="32" xfId="10" applyNumberFormat="1" applyFill="1" applyBorder="1" applyProtection="1"/>
    <xf numFmtId="0" fontId="25" fillId="4" borderId="29" xfId="10" applyNumberFormat="1" applyFont="1" applyFill="1" applyBorder="1" applyProtection="1"/>
    <xf numFmtId="0" fontId="2" fillId="4" borderId="0" xfId="10" applyNumberFormat="1" applyFill="1" applyBorder="1" applyProtection="1"/>
    <xf numFmtId="0" fontId="2" fillId="4" borderId="28" xfId="10" applyNumberFormat="1" applyFill="1" applyBorder="1" applyProtection="1"/>
    <xf numFmtId="0" fontId="2" fillId="4" borderId="69" xfId="10" applyFill="1" applyBorder="1" applyProtection="1"/>
    <xf numFmtId="0" fontId="25" fillId="4" borderId="63" xfId="10" applyNumberFormat="1" applyFont="1" applyFill="1" applyBorder="1" applyProtection="1">
      <protection locked="0"/>
    </xf>
    <xf numFmtId="0" fontId="25" fillId="4" borderId="59" xfId="10" applyNumberFormat="1" applyFont="1" applyFill="1" applyBorder="1" applyProtection="1"/>
    <xf numFmtId="0" fontId="2" fillId="4" borderId="64" xfId="10" applyNumberFormat="1" applyFill="1" applyBorder="1" applyProtection="1">
      <protection locked="0"/>
    </xf>
    <xf numFmtId="0" fontId="25" fillId="4" borderId="27" xfId="10" applyNumberFormat="1" applyFont="1" applyFill="1" applyBorder="1" applyProtection="1"/>
    <xf numFmtId="0" fontId="2" fillId="4" borderId="26" xfId="10" applyNumberFormat="1" applyFill="1" applyBorder="1" applyProtection="1"/>
    <xf numFmtId="0" fontId="25" fillId="4" borderId="26" xfId="10" applyNumberFormat="1" applyFont="1" applyFill="1" applyBorder="1" applyProtection="1"/>
    <xf numFmtId="0" fontId="25" fillId="4" borderId="105" xfId="10" applyNumberFormat="1" applyFont="1" applyFill="1" applyBorder="1" applyProtection="1"/>
    <xf numFmtId="0" fontId="2" fillId="4" borderId="72" xfId="10" applyFill="1" applyBorder="1" applyProtection="1"/>
    <xf numFmtId="0" fontId="2" fillId="4" borderId="78" xfId="10" applyFill="1" applyBorder="1" applyProtection="1"/>
    <xf numFmtId="0" fontId="2" fillId="4" borderId="78" xfId="10" applyFill="1" applyBorder="1" applyAlignment="1" applyProtection="1">
      <alignment wrapText="1"/>
    </xf>
    <xf numFmtId="0" fontId="51" fillId="4" borderId="74" xfId="10" applyFont="1" applyFill="1" applyBorder="1" applyAlignment="1" applyProtection="1">
      <alignment horizontal="right" wrapText="1"/>
    </xf>
    <xf numFmtId="0" fontId="51" fillId="4" borderId="82" xfId="10" applyFont="1" applyFill="1" applyBorder="1" applyAlignment="1" applyProtection="1">
      <alignment horizontal="right" wrapText="1"/>
    </xf>
    <xf numFmtId="0" fontId="52" fillId="4" borderId="74" xfId="10" applyFont="1" applyFill="1" applyBorder="1" applyAlignment="1" applyProtection="1">
      <alignment horizontal="left" wrapText="1"/>
    </xf>
    <xf numFmtId="0" fontId="2" fillId="4" borderId="112" xfId="10" applyFill="1" applyBorder="1" applyProtection="1"/>
    <xf numFmtId="0" fontId="2" fillId="4" borderId="81" xfId="10" applyFill="1" applyBorder="1" applyProtection="1"/>
    <xf numFmtId="0" fontId="18" fillId="4" borderId="78" xfId="10" applyFont="1" applyFill="1" applyBorder="1" applyAlignment="1" applyProtection="1">
      <alignment vertical="top" wrapText="1"/>
    </xf>
    <xf numFmtId="0" fontId="18" fillId="4" borderId="82" xfId="10" applyFont="1" applyFill="1" applyBorder="1" applyAlignment="1" applyProtection="1">
      <alignment vertical="top" wrapText="1"/>
    </xf>
    <xf numFmtId="0" fontId="2" fillId="4" borderId="82" xfId="10" applyFill="1" applyBorder="1" applyProtection="1"/>
    <xf numFmtId="0" fontId="11" fillId="4" borderId="75" xfId="10" applyFont="1" applyFill="1" applyBorder="1" applyAlignment="1" applyProtection="1">
      <alignment horizontal="right"/>
    </xf>
    <xf numFmtId="0" fontId="2" fillId="4" borderId="71" xfId="10" applyFill="1" applyBorder="1" applyProtection="1"/>
    <xf numFmtId="0" fontId="11" fillId="4" borderId="69" xfId="10" applyFont="1" applyFill="1" applyBorder="1" applyAlignment="1" applyProtection="1">
      <alignment horizontal="right"/>
    </xf>
    <xf numFmtId="0" fontId="11" fillId="4" borderId="78" xfId="10" applyFont="1" applyFill="1" applyBorder="1" applyAlignment="1" applyProtection="1">
      <alignment horizontal="right"/>
    </xf>
    <xf numFmtId="0" fontId="2" fillId="4" borderId="96" xfId="10" applyFill="1" applyBorder="1" applyAlignment="1" applyProtection="1">
      <alignment horizontal="left"/>
    </xf>
    <xf numFmtId="0" fontId="2" fillId="4" borderId="81" xfId="10" applyFill="1" applyBorder="1" applyAlignment="1" applyProtection="1">
      <alignment horizontal="left"/>
    </xf>
    <xf numFmtId="0" fontId="2" fillId="4" borderId="78" xfId="10" applyFill="1" applyBorder="1" applyAlignment="1" applyProtection="1">
      <alignment horizontal="left"/>
    </xf>
    <xf numFmtId="0" fontId="2" fillId="4" borderId="78" xfId="10" applyFill="1" applyBorder="1" applyAlignment="1" applyProtection="1"/>
    <xf numFmtId="0" fontId="11" fillId="4" borderId="0" xfId="10" applyFont="1" applyFill="1" applyProtection="1"/>
    <xf numFmtId="0" fontId="2" fillId="4" borderId="0" xfId="10" applyFill="1" applyBorder="1" applyProtection="1"/>
    <xf numFmtId="0" fontId="2" fillId="4" borderId="113" xfId="10" applyFill="1" applyBorder="1" applyAlignment="1" applyProtection="1"/>
    <xf numFmtId="0" fontId="2" fillId="4" borderId="114" xfId="10" applyFill="1" applyBorder="1" applyAlignment="1" applyProtection="1"/>
    <xf numFmtId="0" fontId="2" fillId="4" borderId="93" xfId="10" applyFill="1" applyBorder="1" applyAlignment="1" applyProtection="1">
      <alignment horizontal="center"/>
    </xf>
    <xf numFmtId="0" fontId="2" fillId="4" borderId="112" xfId="10" applyFill="1" applyBorder="1" applyAlignment="1" applyProtection="1">
      <alignment horizontal="center"/>
    </xf>
    <xf numFmtId="0" fontId="2" fillId="4" borderId="112" xfId="10" applyFill="1" applyBorder="1" applyAlignment="1" applyProtection="1"/>
    <xf numFmtId="0" fontId="2" fillId="4" borderId="78" xfId="10" applyFill="1" applyBorder="1" applyAlignment="1" applyProtection="1">
      <alignment horizontal="center"/>
    </xf>
    <xf numFmtId="0" fontId="2" fillId="4" borderId="93" xfId="10" applyFill="1" applyBorder="1" applyProtection="1"/>
    <xf numFmtId="0" fontId="2" fillId="4" borderId="69" xfId="10" applyFill="1" applyBorder="1" applyAlignment="1" applyProtection="1">
      <alignment horizontal="center"/>
    </xf>
    <xf numFmtId="0" fontId="2" fillId="4" borderId="119" xfId="10" applyFill="1" applyBorder="1" applyAlignment="1" applyProtection="1">
      <alignment horizontal="center"/>
    </xf>
    <xf numFmtId="0" fontId="2" fillId="4" borderId="119" xfId="10" applyFill="1" applyBorder="1" applyAlignment="1" applyProtection="1"/>
    <xf numFmtId="0" fontId="2" fillId="4" borderId="119" xfId="10" applyFill="1" applyBorder="1" applyProtection="1"/>
    <xf numFmtId="0" fontId="2" fillId="4" borderId="120" xfId="10" applyFill="1" applyBorder="1" applyProtection="1"/>
    <xf numFmtId="0" fontId="2" fillId="4" borderId="122" xfId="10" applyFill="1" applyBorder="1" applyProtection="1"/>
    <xf numFmtId="44" fontId="2" fillId="4" borderId="78" xfId="10" applyNumberFormat="1" applyFill="1" applyBorder="1" applyAlignment="1" applyProtection="1">
      <alignment wrapText="1"/>
    </xf>
    <xf numFmtId="0" fontId="2" fillId="4" borderId="133" xfId="10" applyFill="1" applyBorder="1" applyAlignment="1" applyProtection="1">
      <alignment wrapText="1"/>
    </xf>
    <xf numFmtId="0" fontId="2" fillId="4" borderId="74" xfId="10" applyFill="1" applyBorder="1" applyAlignment="1" applyProtection="1">
      <alignment wrapText="1"/>
    </xf>
    <xf numFmtId="0" fontId="2" fillId="4" borderId="81" xfId="10" applyFill="1" applyBorder="1" applyAlignment="1" applyProtection="1">
      <alignment wrapText="1"/>
    </xf>
    <xf numFmtId="0" fontId="2" fillId="15" borderId="70" xfId="10" applyFill="1" applyBorder="1" applyProtection="1"/>
    <xf numFmtId="0" fontId="2" fillId="4" borderId="39" xfId="10" applyFill="1" applyBorder="1" applyAlignment="1" applyProtection="1">
      <alignment horizontal="left"/>
    </xf>
    <xf numFmtId="0" fontId="2" fillId="4" borderId="40" xfId="10" applyFill="1" applyBorder="1" applyAlignment="1" applyProtection="1">
      <alignment horizontal="left"/>
    </xf>
    <xf numFmtId="0" fontId="2" fillId="4" borderId="38" xfId="10" applyFill="1" applyBorder="1" applyAlignment="1" applyProtection="1">
      <alignment horizontal="left"/>
    </xf>
    <xf numFmtId="0" fontId="11" fillId="4" borderId="39" xfId="10" applyFont="1" applyFill="1" applyBorder="1" applyAlignment="1" applyProtection="1">
      <alignment horizontal="left"/>
    </xf>
    <xf numFmtId="0" fontId="11" fillId="4" borderId="40" xfId="10" applyFont="1" applyFill="1" applyBorder="1" applyAlignment="1" applyProtection="1">
      <alignment horizontal="right"/>
    </xf>
    <xf numFmtId="0" fontId="11" fillId="4" borderId="38" xfId="10" applyFont="1" applyFill="1" applyBorder="1" applyAlignment="1" applyProtection="1">
      <alignment horizontal="right"/>
    </xf>
    <xf numFmtId="0" fontId="2" fillId="4" borderId="75" xfId="10" applyFill="1" applyBorder="1" applyProtection="1"/>
    <xf numFmtId="0" fontId="2" fillId="4" borderId="133" xfId="10" applyFill="1" applyBorder="1" applyProtection="1"/>
    <xf numFmtId="0" fontId="11" fillId="4" borderId="0" xfId="10" applyFont="1" applyFill="1" applyAlignment="1" applyProtection="1">
      <alignment horizontal="center"/>
    </xf>
    <xf numFmtId="0" fontId="2" fillId="4" borderId="0" xfId="10" applyFill="1" applyAlignment="1" applyProtection="1">
      <alignment horizontal="right"/>
    </xf>
    <xf numFmtId="0" fontId="2" fillId="4" borderId="3" xfId="10" applyFill="1" applyBorder="1" applyProtection="1"/>
    <xf numFmtId="0" fontId="39" fillId="4" borderId="39" xfId="10" applyFont="1" applyFill="1" applyBorder="1" applyAlignment="1" applyProtection="1">
      <alignment horizontal="center" wrapText="1"/>
    </xf>
    <xf numFmtId="0" fontId="39" fillId="4" borderId="37" xfId="10" applyFont="1" applyFill="1" applyBorder="1" applyAlignment="1" applyProtection="1">
      <alignment horizontal="center" wrapText="1"/>
    </xf>
    <xf numFmtId="0" fontId="11" fillId="4" borderId="37" xfId="10" applyFont="1" applyFill="1" applyBorder="1" applyAlignment="1" applyProtection="1">
      <alignment horizontal="center" wrapText="1"/>
    </xf>
    <xf numFmtId="43" fontId="0" fillId="0" borderId="39" xfId="12" applyFont="1" applyBorder="1" applyAlignment="1" applyProtection="1">
      <protection locked="0"/>
    </xf>
    <xf numFmtId="44" fontId="0" fillId="0" borderId="37" xfId="11" applyFont="1" applyBorder="1" applyAlignment="1" applyProtection="1"/>
    <xf numFmtId="44" fontId="0" fillId="0" borderId="39" xfId="11" applyFont="1" applyBorder="1" applyAlignment="1" applyProtection="1"/>
    <xf numFmtId="0" fontId="2" fillId="4" borderId="82" xfId="10" applyFill="1" applyBorder="1" applyAlignment="1" applyProtection="1">
      <alignment wrapText="1"/>
    </xf>
    <xf numFmtId="43" fontId="6" fillId="2" borderId="52" xfId="8" applyFont="1" applyFill="1" applyBorder="1" applyAlignment="1" applyProtection="1">
      <alignment horizontal="center"/>
      <protection locked="0"/>
    </xf>
    <xf numFmtId="43" fontId="6" fillId="2" borderId="53" xfId="8" applyFont="1" applyFill="1" applyBorder="1" applyAlignment="1" applyProtection="1">
      <alignment horizontal="center"/>
      <protection locked="0"/>
    </xf>
    <xf numFmtId="0" fontId="0" fillId="2" borderId="0" xfId="0" applyNumberFormat="1" applyAlignment="1" applyProtection="1"/>
    <xf numFmtId="43" fontId="6" fillId="2" borderId="52" xfId="8" applyFont="1" applyFill="1" applyBorder="1" applyAlignment="1" applyProtection="1">
      <alignment horizontal="center"/>
      <protection locked="0"/>
    </xf>
    <xf numFmtId="43" fontId="6" fillId="2" borderId="53" xfId="8" applyFont="1" applyFill="1" applyBorder="1" applyAlignment="1" applyProtection="1">
      <alignment horizontal="center"/>
      <protection locked="0"/>
    </xf>
    <xf numFmtId="0" fontId="0" fillId="2" borderId="0" xfId="0" applyNumberFormat="1" applyAlignment="1" applyProtection="1"/>
    <xf numFmtId="0" fontId="25" fillId="8" borderId="0" xfId="0" applyNumberFormat="1" applyFont="1" applyFill="1" applyAlignment="1">
      <alignment horizontal="left"/>
    </xf>
    <xf numFmtId="0" fontId="25" fillId="7" borderId="0" xfId="0" applyNumberFormat="1" applyFont="1" applyFill="1" applyAlignment="1">
      <alignment horizontal="left"/>
    </xf>
    <xf numFmtId="0" fontId="10" fillId="4" borderId="28" xfId="1" applyFont="1" applyFill="1" applyBorder="1" applyAlignment="1" applyProtection="1">
      <alignment wrapText="1"/>
    </xf>
    <xf numFmtId="0" fontId="10" fillId="4" borderId="29" xfId="1" applyFont="1" applyFill="1" applyBorder="1" applyAlignment="1" applyProtection="1">
      <alignment wrapText="1"/>
    </xf>
    <xf numFmtId="0" fontId="24" fillId="0" borderId="29" xfId="1" applyFont="1" applyBorder="1" applyAlignment="1" applyProtection="1">
      <alignment vertical="top" wrapText="1"/>
    </xf>
    <xf numFmtId="0" fontId="14" fillId="0" borderId="0" xfId="1" applyFont="1" applyBorder="1" applyAlignment="1" applyProtection="1">
      <alignment horizontal="left" vertical="top"/>
    </xf>
    <xf numFmtId="0" fontId="0" fillId="11" borderId="0" xfId="0" applyNumberFormat="1" applyFill="1"/>
    <xf numFmtId="0" fontId="25" fillId="11" borderId="0" xfId="0" applyNumberFormat="1" applyFont="1" applyFill="1" applyAlignment="1">
      <alignment horizontal="left"/>
    </xf>
    <xf numFmtId="0" fontId="0" fillId="11" borderId="0" xfId="0" applyNumberFormat="1" applyFill="1" applyAlignment="1">
      <alignment horizontal="left"/>
    </xf>
    <xf numFmtId="0" fontId="26" fillId="11" borderId="0" xfId="0" applyNumberFormat="1" applyFont="1" applyFill="1" applyAlignment="1">
      <alignment horizontal="left"/>
    </xf>
    <xf numFmtId="0" fontId="25" fillId="9" borderId="0" xfId="0" applyNumberFormat="1" applyFont="1" applyFill="1" applyAlignment="1">
      <alignment horizontal="left"/>
    </xf>
    <xf numFmtId="0" fontId="5" fillId="2" borderId="26" xfId="13" applyNumberFormat="1" applyFont="1" applyBorder="1" applyAlignment="1" applyProtection="1">
      <alignment horizontal="center" wrapText="1"/>
    </xf>
    <xf numFmtId="0" fontId="25" fillId="20" borderId="0" xfId="13" applyNumberFormat="1" applyFont="1" applyFill="1" applyAlignment="1" applyProtection="1">
      <alignment horizontal="center"/>
    </xf>
    <xf numFmtId="0" fontId="25" fillId="20" borderId="0" xfId="13" quotePrefix="1" applyNumberFormat="1" applyFont="1" applyFill="1" applyAlignment="1" applyProtection="1">
      <alignment horizontal="center"/>
    </xf>
    <xf numFmtId="170" fontId="25" fillId="20" borderId="0" xfId="13" applyNumberFormat="1" applyFill="1" applyAlignment="1" applyProtection="1">
      <alignment horizontal="center"/>
    </xf>
    <xf numFmtId="0" fontId="25" fillId="18" borderId="0" xfId="13" applyNumberFormat="1" applyFont="1" applyFill="1" applyAlignment="1" applyProtection="1">
      <alignment horizontal="center"/>
    </xf>
    <xf numFmtId="0" fontId="25" fillId="18" borderId="67" xfId="13" applyNumberFormat="1" applyFill="1" applyBorder="1" applyProtection="1"/>
    <xf numFmtId="0" fontId="25" fillId="18" borderId="0" xfId="13" quotePrefix="1" applyNumberFormat="1" applyFont="1" applyFill="1" applyAlignment="1" applyProtection="1">
      <alignment horizontal="center"/>
    </xf>
    <xf numFmtId="0" fontId="25" fillId="18" borderId="67" xfId="13" applyNumberFormat="1" applyFill="1" applyBorder="1" applyAlignment="1" applyProtection="1">
      <alignment horizontal="center"/>
    </xf>
    <xf numFmtId="0" fontId="25" fillId="18" borderId="0" xfId="13" applyNumberFormat="1" applyFill="1" applyAlignment="1" applyProtection="1">
      <alignment horizontal="center"/>
    </xf>
    <xf numFmtId="170" fontId="25" fillId="18" borderId="67" xfId="13" applyNumberFormat="1" applyFill="1" applyBorder="1" applyAlignment="1" applyProtection="1">
      <alignment horizontal="center"/>
    </xf>
    <xf numFmtId="170" fontId="25" fillId="18" borderId="0" xfId="13" applyNumberFormat="1" applyFill="1" applyAlignment="1" applyProtection="1">
      <alignment horizontal="center"/>
    </xf>
    <xf numFmtId="0" fontId="25" fillId="18" borderId="67" xfId="13" applyNumberFormat="1" applyFont="1" applyFill="1" applyBorder="1" applyProtection="1"/>
    <xf numFmtId="0" fontId="25" fillId="20" borderId="139" xfId="13" applyNumberFormat="1" applyFill="1" applyBorder="1" applyAlignment="1" applyProtection="1">
      <alignment horizontal="center"/>
    </xf>
    <xf numFmtId="170" fontId="25" fillId="20" borderId="139" xfId="13" applyNumberFormat="1" applyFill="1" applyBorder="1" applyAlignment="1" applyProtection="1">
      <alignment horizontal="center"/>
    </xf>
    <xf numFmtId="0" fontId="25" fillId="20" borderId="139" xfId="13" applyNumberFormat="1" applyFill="1" applyBorder="1" applyProtection="1"/>
    <xf numFmtId="0" fontId="25" fillId="20" borderId="30" xfId="13" applyNumberFormat="1" applyFill="1" applyBorder="1" applyAlignment="1" applyProtection="1">
      <alignment horizontal="center"/>
    </xf>
    <xf numFmtId="0" fontId="11" fillId="2" borderId="0" xfId="0" applyNumberFormat="1" applyFont="1" applyAlignment="1" applyProtection="1">
      <alignment horizontal="left" vertical="center"/>
    </xf>
    <xf numFmtId="0" fontId="0" fillId="2" borderId="0" xfId="0" applyNumberFormat="1" applyAlignment="1" applyProtection="1">
      <alignment horizontal="left"/>
    </xf>
    <xf numFmtId="0" fontId="18" fillId="2" borderId="0" xfId="0" applyNumberFormat="1" applyFont="1" applyAlignment="1" applyProtection="1">
      <alignment horizontal="left" vertical="center"/>
    </xf>
    <xf numFmtId="0" fontId="10" fillId="2" borderId="0" xfId="0" applyNumberFormat="1" applyFont="1" applyAlignment="1" applyProtection="1">
      <alignment horizontal="left" vertical="center"/>
    </xf>
    <xf numFmtId="0" fontId="5" fillId="2" borderId="0" xfId="0" applyNumberFormat="1" applyFont="1" applyAlignment="1" applyProtection="1">
      <alignment horizontal="left" vertical="center"/>
    </xf>
    <xf numFmtId="0" fontId="53" fillId="2" borderId="0" xfId="0" applyNumberFormat="1" applyFont="1" applyAlignment="1" applyProtection="1">
      <alignment horizontal="left" vertical="center" indent="5"/>
    </xf>
    <xf numFmtId="0" fontId="10" fillId="2" borderId="0" xfId="0" applyNumberFormat="1" applyFont="1" applyAlignment="1" applyProtection="1">
      <alignment horizontal="left" vertical="center" indent="1"/>
    </xf>
    <xf numFmtId="0" fontId="18" fillId="2" borderId="0" xfId="0" quotePrefix="1" applyNumberFormat="1" applyFont="1" applyAlignment="1" applyProtection="1">
      <alignment horizontal="right"/>
    </xf>
    <xf numFmtId="0" fontId="18" fillId="2" borderId="0" xfId="0" applyNumberFormat="1" applyFont="1" applyAlignment="1" applyProtection="1">
      <alignment horizontal="left" vertical="center" indent="10"/>
    </xf>
    <xf numFmtId="0" fontId="29" fillId="2" borderId="0" xfId="0" applyNumberFormat="1" applyFont="1" applyAlignment="1" applyProtection="1">
      <alignment horizontal="center" vertical="center"/>
    </xf>
    <xf numFmtId="0" fontId="56" fillId="2" borderId="0" xfId="0" applyNumberFormat="1" applyFont="1" applyAlignment="1" applyProtection="1">
      <alignment horizontal="center" vertical="center"/>
    </xf>
    <xf numFmtId="0" fontId="5" fillId="2" borderId="0" xfId="0" applyNumberFormat="1" applyFont="1" applyAlignment="1" applyProtection="1">
      <alignment horizontal="center" vertical="center"/>
    </xf>
    <xf numFmtId="0" fontId="11" fillId="2" borderId="0" xfId="0" applyNumberFormat="1" applyFont="1" applyAlignment="1" applyProtection="1">
      <alignment horizontal="center" vertical="center"/>
    </xf>
    <xf numFmtId="0" fontId="18" fillId="2" borderId="0" xfId="0" applyNumberFormat="1" applyFont="1" applyAlignment="1" applyProtection="1">
      <alignment horizontal="right"/>
    </xf>
    <xf numFmtId="43" fontId="18" fillId="2" borderId="0" xfId="8" applyFont="1" applyFill="1" applyBorder="1" applyAlignment="1" applyProtection="1">
      <alignment horizontal="left"/>
    </xf>
    <xf numFmtId="0" fontId="18" fillId="2" borderId="0" xfId="0" applyNumberFormat="1" applyFont="1" applyAlignment="1" applyProtection="1">
      <alignment vertical="center"/>
    </xf>
    <xf numFmtId="0" fontId="11" fillId="2" borderId="0" xfId="0" applyNumberFormat="1" applyFont="1" applyAlignment="1" applyProtection="1">
      <alignment vertical="center"/>
    </xf>
    <xf numFmtId="0" fontId="18" fillId="2" borderId="0" xfId="0" applyNumberFormat="1" applyFont="1" applyAlignment="1" applyProtection="1">
      <alignment horizontal="left" vertical="top" wrapText="1"/>
    </xf>
    <xf numFmtId="0" fontId="18" fillId="2" borderId="0" xfId="0" applyNumberFormat="1" applyFont="1" applyAlignment="1" applyProtection="1">
      <alignment horizontal="left" vertical="center"/>
    </xf>
    <xf numFmtId="0" fontId="18" fillId="2" borderId="0" xfId="0" applyNumberFormat="1" applyFont="1" applyBorder="1" applyAlignment="1" applyProtection="1">
      <alignment horizontal="center" vertical="center"/>
    </xf>
    <xf numFmtId="170" fontId="0" fillId="2" borderId="0" xfId="0" applyNumberFormat="1" applyAlignment="1">
      <alignment horizontal="left"/>
    </xf>
    <xf numFmtId="170" fontId="25" fillId="2" borderId="0" xfId="0" applyNumberFormat="1" applyFont="1" applyProtection="1"/>
    <xf numFmtId="170" fontId="18" fillId="2" borderId="0" xfId="0" applyNumberFormat="1" applyFont="1" applyAlignment="1" applyProtection="1">
      <alignment horizontal="left"/>
    </xf>
    <xf numFmtId="0" fontId="25" fillId="4" borderId="0" xfId="0" applyNumberFormat="1" applyFont="1" applyFill="1" applyAlignment="1">
      <alignment horizontal="left"/>
    </xf>
    <xf numFmtId="0" fontId="18" fillId="20" borderId="37" xfId="1" applyFill="1" applyBorder="1" applyAlignment="1" applyProtection="1">
      <alignment horizontal="center"/>
    </xf>
    <xf numFmtId="44" fontId="18" fillId="20" borderId="37" xfId="3" applyFont="1" applyFill="1" applyBorder="1" applyProtection="1"/>
    <xf numFmtId="44" fontId="18" fillId="20" borderId="37" xfId="3" applyFont="1" applyFill="1" applyBorder="1" applyProtection="1">
      <protection locked="0"/>
    </xf>
    <xf numFmtId="44" fontId="18" fillId="20" borderId="37" xfId="1" applyNumberFormat="1" applyFont="1" applyFill="1" applyBorder="1" applyProtection="1">
      <protection locked="0"/>
    </xf>
    <xf numFmtId="44" fontId="18" fillId="20" borderId="37" xfId="1" applyNumberFormat="1" applyFill="1" applyBorder="1" applyAlignment="1" applyProtection="1">
      <alignment horizontal="center"/>
    </xf>
    <xf numFmtId="44" fontId="11" fillId="20" borderId="37" xfId="3" applyFont="1" applyFill="1" applyBorder="1" applyProtection="1"/>
    <xf numFmtId="0" fontId="18" fillId="19" borderId="37" xfId="1" applyFill="1" applyBorder="1" applyAlignment="1" applyProtection="1">
      <alignment horizontal="center"/>
    </xf>
    <xf numFmtId="44" fontId="18" fillId="19" borderId="37" xfId="1" applyNumberFormat="1" applyFont="1" applyFill="1" applyBorder="1" applyProtection="1"/>
    <xf numFmtId="44" fontId="18" fillId="19" borderId="37" xfId="1" applyNumberFormat="1" applyFont="1" applyFill="1" applyBorder="1" applyProtection="1">
      <protection locked="0"/>
    </xf>
    <xf numFmtId="44" fontId="11" fillId="19" borderId="37" xfId="1" applyNumberFormat="1" applyFont="1" applyFill="1" applyBorder="1" applyProtection="1"/>
    <xf numFmtId="0" fontId="18" fillId="18" borderId="37" xfId="1" applyFill="1" applyBorder="1" applyAlignment="1" applyProtection="1">
      <alignment horizontal="center"/>
    </xf>
    <xf numFmtId="44" fontId="18" fillId="18" borderId="37" xfId="3" applyFont="1" applyFill="1" applyBorder="1" applyProtection="1"/>
    <xf numFmtId="44" fontId="18" fillId="18" borderId="37" xfId="3" applyFont="1" applyFill="1" applyBorder="1" applyProtection="1">
      <protection locked="0"/>
    </xf>
    <xf numFmtId="44" fontId="18" fillId="18" borderId="37" xfId="1" applyNumberFormat="1" applyFill="1" applyBorder="1" applyAlignment="1" applyProtection="1">
      <alignment horizontal="center"/>
    </xf>
    <xf numFmtId="44" fontId="11" fillId="18" borderId="37" xfId="3" applyFont="1" applyFill="1" applyBorder="1" applyProtection="1"/>
    <xf numFmtId="0" fontId="18" fillId="21" borderId="37" xfId="1" applyFill="1" applyBorder="1" applyAlignment="1" applyProtection="1">
      <alignment horizontal="center"/>
    </xf>
    <xf numFmtId="44" fontId="18" fillId="21" borderId="37" xfId="1" applyNumberFormat="1" applyFont="1" applyFill="1" applyBorder="1" applyProtection="1"/>
    <xf numFmtId="44" fontId="18" fillId="21" borderId="37" xfId="1" applyNumberFormat="1" applyFont="1" applyFill="1" applyBorder="1" applyProtection="1">
      <protection locked="0"/>
    </xf>
    <xf numFmtId="44" fontId="11" fillId="21" borderId="37" xfId="1" applyNumberFormat="1" applyFont="1" applyFill="1" applyBorder="1" applyProtection="1"/>
    <xf numFmtId="0" fontId="0" fillId="2" borderId="0" xfId="0" applyNumberFormat="1" applyBorder="1" applyProtection="1">
      <protection locked="0"/>
    </xf>
    <xf numFmtId="0" fontId="72" fillId="2" borderId="28" xfId="0" applyNumberFormat="1" applyFont="1" applyBorder="1" applyAlignment="1">
      <alignment vertical="center" wrapText="1"/>
    </xf>
    <xf numFmtId="0" fontId="74" fillId="2" borderId="25" xfId="0" applyNumberFormat="1" applyFont="1" applyBorder="1" applyAlignment="1">
      <alignment vertical="center" wrapText="1"/>
    </xf>
    <xf numFmtId="0" fontId="76" fillId="2" borderId="28" xfId="0" applyNumberFormat="1" applyFont="1" applyBorder="1" applyAlignment="1">
      <alignment horizontal="left" vertical="center" wrapText="1" indent="3"/>
    </xf>
    <xf numFmtId="0" fontId="76" fillId="2" borderId="25" xfId="0" applyNumberFormat="1" applyFont="1" applyBorder="1" applyAlignment="1">
      <alignment horizontal="left" vertical="center" wrapText="1" indent="3"/>
    </xf>
    <xf numFmtId="0" fontId="78" fillId="2" borderId="28" xfId="0" applyNumberFormat="1" applyFont="1" applyBorder="1" applyAlignment="1">
      <alignment vertical="center" wrapText="1"/>
    </xf>
    <xf numFmtId="0" fontId="80" fillId="2" borderId="28" xfId="0" applyNumberFormat="1" applyFont="1" applyBorder="1" applyAlignment="1">
      <alignment vertical="center" wrapText="1"/>
    </xf>
    <xf numFmtId="0" fontId="53" fillId="2" borderId="25" xfId="0" applyNumberFormat="1" applyFont="1" applyBorder="1" applyAlignment="1">
      <alignment horizontal="left" vertical="center" wrapText="1" indent="3"/>
    </xf>
    <xf numFmtId="0" fontId="53" fillId="2" borderId="28" xfId="0" applyNumberFormat="1" applyFont="1" applyBorder="1" applyAlignment="1">
      <alignment horizontal="left" vertical="center" wrapText="1" indent="3"/>
    </xf>
    <xf numFmtId="0" fontId="70" fillId="2" borderId="32" xfId="0" applyNumberFormat="1" applyFont="1" applyBorder="1" applyAlignment="1">
      <alignment vertical="center" wrapText="1"/>
    </xf>
    <xf numFmtId="0" fontId="76" fillId="2" borderId="32" xfId="0" applyNumberFormat="1" applyFont="1" applyBorder="1" applyAlignment="1">
      <alignment horizontal="left" vertical="center" wrapText="1" indent="3"/>
    </xf>
    <xf numFmtId="0" fontId="74" fillId="2" borderId="32" xfId="0" applyNumberFormat="1" applyFont="1" applyBorder="1" applyAlignment="1">
      <alignment vertical="center" wrapText="1"/>
    </xf>
    <xf numFmtId="0" fontId="84" fillId="2" borderId="0" xfId="0" applyNumberFormat="1" applyFont="1" applyAlignment="1">
      <alignment vertical="center"/>
    </xf>
    <xf numFmtId="0" fontId="61" fillId="2" borderId="0" xfId="0" applyNumberFormat="1" applyFont="1" applyAlignment="1">
      <alignment vertical="center"/>
    </xf>
    <xf numFmtId="0" fontId="67" fillId="2" borderId="0" xfId="0" applyNumberFormat="1" applyFont="1" applyAlignment="1">
      <alignment horizontal="left" vertical="center" indent="3"/>
    </xf>
    <xf numFmtId="0" fontId="85" fillId="2" borderId="0" xfId="0" applyNumberFormat="1" applyFont="1" applyAlignment="1">
      <alignment vertical="center"/>
    </xf>
    <xf numFmtId="0" fontId="68" fillId="2" borderId="0" xfId="0" applyNumberFormat="1" applyFont="1" applyAlignment="1">
      <alignment horizontal="left" vertical="center" indent="3"/>
    </xf>
    <xf numFmtId="0" fontId="87" fillId="2" borderId="0" xfId="0" applyNumberFormat="1" applyFont="1" applyAlignment="1">
      <alignment horizontal="left" vertical="center" indent="3"/>
    </xf>
    <xf numFmtId="0" fontId="89" fillId="2" borderId="0" xfId="0" applyNumberFormat="1" applyFont="1" applyAlignment="1">
      <alignment vertical="center"/>
    </xf>
    <xf numFmtId="0" fontId="63" fillId="2" borderId="0" xfId="0" applyNumberFormat="1" applyFont="1" applyAlignment="1">
      <alignment vertical="center"/>
    </xf>
    <xf numFmtId="0" fontId="65" fillId="2" borderId="0" xfId="0" applyNumberFormat="1" applyFont="1" applyAlignment="1">
      <alignment horizontal="left" vertical="center" indent="3"/>
    </xf>
    <xf numFmtId="0" fontId="90" fillId="2" borderId="0" xfId="0" applyNumberFormat="1" applyFont="1" applyAlignment="1">
      <alignment vertical="center"/>
    </xf>
    <xf numFmtId="0" fontId="91" fillId="2" borderId="0" xfId="0" applyNumberFormat="1" applyFont="1" applyAlignment="1">
      <alignment horizontal="left" vertical="center" indent="6"/>
    </xf>
    <xf numFmtId="0" fontId="92" fillId="2" borderId="1" xfId="15" applyNumberFormat="1" applyBorder="1" applyProtection="1"/>
    <xf numFmtId="0" fontId="92" fillId="2" borderId="16" xfId="15" applyNumberFormat="1" applyBorder="1" applyProtection="1"/>
    <xf numFmtId="43" fontId="6" fillId="2" borderId="53" xfId="8" applyFont="1" applyFill="1" applyBorder="1" applyAlignment="1" applyProtection="1">
      <alignment horizontal="center"/>
      <protection locked="0"/>
    </xf>
    <xf numFmtId="0" fontId="25" fillId="22" borderId="0" xfId="13" applyNumberFormat="1" applyFont="1" applyFill="1" applyAlignment="1" applyProtection="1">
      <alignment horizontal="center"/>
    </xf>
    <xf numFmtId="0" fontId="25" fillId="22" borderId="67" xfId="13" applyNumberFormat="1" applyFill="1" applyBorder="1" applyProtection="1"/>
    <xf numFmtId="0" fontId="25" fillId="22" borderId="0" xfId="13" quotePrefix="1" applyNumberFormat="1" applyFont="1" applyFill="1" applyAlignment="1" applyProtection="1">
      <alignment horizontal="center"/>
    </xf>
    <xf numFmtId="0" fontId="25" fillId="22" borderId="67" xfId="13" applyNumberFormat="1" applyFill="1" applyBorder="1" applyAlignment="1" applyProtection="1">
      <alignment horizontal="center"/>
    </xf>
    <xf numFmtId="0" fontId="25" fillId="22" borderId="0" xfId="13" applyNumberFormat="1" applyFill="1" applyAlignment="1" applyProtection="1">
      <alignment horizontal="center"/>
    </xf>
    <xf numFmtId="170" fontId="25" fillId="22" borderId="67" xfId="13" applyNumberFormat="1" applyFill="1" applyBorder="1" applyAlignment="1" applyProtection="1">
      <alignment horizontal="center"/>
    </xf>
    <xf numFmtId="170" fontId="25" fillId="22" borderId="0" xfId="13" applyNumberFormat="1" applyFill="1" applyAlignment="1" applyProtection="1">
      <alignment horizontal="center"/>
    </xf>
    <xf numFmtId="0" fontId="25" fillId="22" borderId="67" xfId="13" applyNumberFormat="1" applyFont="1" applyFill="1" applyBorder="1" applyProtection="1"/>
    <xf numFmtId="0" fontId="93" fillId="4" borderId="28" xfId="1" applyFont="1" applyFill="1" applyBorder="1" applyAlignment="1" applyProtection="1">
      <alignment wrapText="1"/>
    </xf>
    <xf numFmtId="0" fontId="2" fillId="4" borderId="82" xfId="10" applyFill="1" applyBorder="1" applyAlignment="1" applyProtection="1">
      <alignment wrapText="1"/>
    </xf>
    <xf numFmtId="0" fontId="2" fillId="4" borderId="0" xfId="10" applyFill="1" applyBorder="1" applyAlignment="1" applyProtection="1">
      <alignment horizontal="center"/>
    </xf>
    <xf numFmtId="0" fontId="2" fillId="4" borderId="69" xfId="10" applyFill="1" applyBorder="1" applyAlignment="1" applyProtection="1">
      <alignment wrapText="1"/>
    </xf>
    <xf numFmtId="0" fontId="25" fillId="12" borderId="0" xfId="13" applyNumberFormat="1" applyFont="1" applyFill="1" applyAlignment="1" applyProtection="1">
      <alignment horizontal="center"/>
    </xf>
    <xf numFmtId="0" fontId="25" fillId="12" borderId="67" xfId="13" applyNumberFormat="1" applyFill="1" applyBorder="1" applyProtection="1"/>
    <xf numFmtId="0" fontId="25" fillId="12" borderId="0" xfId="13" quotePrefix="1" applyNumberFormat="1" applyFont="1" applyFill="1" applyAlignment="1" applyProtection="1">
      <alignment horizontal="center"/>
    </xf>
    <xf numFmtId="0" fontId="25" fillId="12" borderId="67" xfId="13" applyNumberFormat="1" applyFill="1" applyBorder="1" applyAlignment="1" applyProtection="1">
      <alignment horizontal="center"/>
    </xf>
    <xf numFmtId="0" fontId="25" fillId="12" borderId="0" xfId="13" applyNumberFormat="1" applyFill="1" applyAlignment="1" applyProtection="1">
      <alignment horizontal="center"/>
    </xf>
    <xf numFmtId="170" fontId="25" fillId="12" borderId="67" xfId="13" applyNumberFormat="1" applyFill="1" applyBorder="1" applyAlignment="1" applyProtection="1">
      <alignment horizontal="center"/>
    </xf>
    <xf numFmtId="170" fontId="25" fillId="12" borderId="0" xfId="13" applyNumberFormat="1" applyFill="1" applyAlignment="1" applyProtection="1">
      <alignment horizontal="center"/>
    </xf>
    <xf numFmtId="0" fontId="25" fillId="12" borderId="67" xfId="13" applyNumberFormat="1" applyFont="1" applyFill="1" applyBorder="1" applyProtection="1"/>
    <xf numFmtId="0" fontId="71" fillId="2" borderId="141" xfId="0" applyNumberFormat="1" applyFont="1" applyBorder="1" applyAlignment="1">
      <alignment vertical="top" wrapText="1"/>
    </xf>
    <xf numFmtId="0" fontId="71" fillId="2" borderId="142" xfId="0" applyNumberFormat="1" applyFont="1" applyBorder="1" applyAlignment="1">
      <alignment vertical="top" wrapText="1"/>
    </xf>
    <xf numFmtId="0" fontId="71" fillId="2" borderId="143" xfId="0" applyNumberFormat="1" applyFont="1" applyBorder="1" applyAlignment="1">
      <alignment vertical="top" wrapText="1"/>
    </xf>
    <xf numFmtId="0" fontId="74" fillId="2" borderId="141" xfId="0" applyNumberFormat="1" applyFont="1" applyBorder="1" applyAlignment="1">
      <alignment vertical="center" wrapText="1"/>
    </xf>
    <xf numFmtId="0" fontId="74" fillId="2" borderId="143" xfId="0" applyNumberFormat="1" applyFont="1" applyBorder="1" applyAlignment="1">
      <alignment vertical="center" wrapText="1"/>
    </xf>
    <xf numFmtId="0" fontId="25" fillId="2" borderId="0" xfId="0" applyNumberFormat="1" applyFont="1" applyAlignment="1">
      <alignment horizontal="center" vertical="center"/>
    </xf>
    <xf numFmtId="0" fontId="0" fillId="2" borderId="0" xfId="0" applyNumberFormat="1" applyAlignment="1">
      <alignment horizontal="center" vertical="center"/>
    </xf>
    <xf numFmtId="0" fontId="0" fillId="2" borderId="26" xfId="0" applyNumberFormat="1" applyBorder="1" applyAlignment="1">
      <alignment horizontal="center" vertical="center"/>
    </xf>
    <xf numFmtId="0" fontId="69" fillId="2" borderId="141" xfId="0" applyNumberFormat="1" applyFont="1" applyBorder="1" applyAlignment="1">
      <alignment vertical="top" wrapText="1"/>
    </xf>
    <xf numFmtId="0" fontId="69" fillId="2" borderId="143" xfId="0" applyNumberFormat="1" applyFont="1" applyBorder="1" applyAlignment="1">
      <alignment vertical="top" wrapText="1"/>
    </xf>
    <xf numFmtId="0" fontId="70" fillId="2" borderId="141" xfId="0" applyNumberFormat="1" applyFont="1" applyBorder="1" applyAlignment="1">
      <alignment vertical="center" wrapText="1"/>
    </xf>
    <xf numFmtId="0" fontId="70" fillId="2" borderId="143" xfId="0" applyNumberFormat="1" applyFont="1" applyBorder="1" applyAlignment="1">
      <alignment vertical="center" wrapText="1"/>
    </xf>
    <xf numFmtId="0" fontId="71" fillId="2" borderId="141" xfId="0" applyNumberFormat="1" applyFont="1" applyBorder="1" applyAlignment="1">
      <alignment vertical="center" wrapText="1"/>
    </xf>
    <xf numFmtId="0" fontId="71" fillId="2" borderId="142" xfId="0" applyNumberFormat="1" applyFont="1" applyBorder="1" applyAlignment="1">
      <alignment vertical="center" wrapText="1"/>
    </xf>
    <xf numFmtId="0" fontId="71" fillId="2" borderId="143" xfId="0" applyNumberFormat="1" applyFont="1" applyBorder="1" applyAlignment="1">
      <alignment vertical="center" wrapText="1"/>
    </xf>
    <xf numFmtId="0" fontId="69" fillId="2" borderId="141" xfId="0" applyNumberFormat="1" applyFont="1" applyBorder="1" applyAlignment="1">
      <alignment horizontal="center" vertical="center" wrapText="1"/>
    </xf>
    <xf numFmtId="0" fontId="69" fillId="2" borderId="142" xfId="0" applyNumberFormat="1" applyFont="1" applyBorder="1" applyAlignment="1">
      <alignment horizontal="center" vertical="center" wrapText="1"/>
    </xf>
    <xf numFmtId="0" fontId="69" fillId="2" borderId="143" xfId="0" applyNumberFormat="1" applyFont="1" applyBorder="1" applyAlignment="1">
      <alignment horizontal="center" vertical="center" wrapText="1"/>
    </xf>
    <xf numFmtId="0" fontId="70" fillId="2" borderId="141" xfId="0" applyNumberFormat="1" applyFont="1" applyBorder="1" applyAlignment="1">
      <alignment horizontal="left" vertical="center" wrapText="1"/>
    </xf>
    <xf numFmtId="0" fontId="70" fillId="2" borderId="142" xfId="0" applyNumberFormat="1" applyFont="1" applyBorder="1" applyAlignment="1">
      <alignment horizontal="left" vertical="center" wrapText="1"/>
    </xf>
    <xf numFmtId="0" fontId="70" fillId="2" borderId="143" xfId="0" applyNumberFormat="1" applyFont="1" applyBorder="1" applyAlignment="1">
      <alignment horizontal="left" vertical="center" wrapText="1"/>
    </xf>
    <xf numFmtId="0" fontId="75" fillId="2" borderId="141" xfId="0" applyNumberFormat="1" applyFont="1" applyBorder="1" applyAlignment="1">
      <alignment vertical="top" wrapText="1"/>
    </xf>
    <xf numFmtId="0" fontId="75" fillId="2" borderId="142" xfId="0" applyNumberFormat="1" applyFont="1" applyBorder="1" applyAlignment="1">
      <alignment vertical="top" wrapText="1"/>
    </xf>
    <xf numFmtId="0" fontId="75" fillId="2" borderId="143" xfId="0" applyNumberFormat="1" applyFont="1" applyBorder="1" applyAlignment="1">
      <alignment vertical="top" wrapText="1"/>
    </xf>
    <xf numFmtId="0" fontId="25" fillId="2" borderId="63" xfId="0" applyNumberFormat="1" applyFont="1" applyBorder="1" applyAlignment="1" applyProtection="1">
      <alignment horizontal="left"/>
      <protection locked="0"/>
    </xf>
    <xf numFmtId="0" fontId="0" fillId="2" borderId="59" xfId="0" applyNumberFormat="1" applyBorder="1" applyAlignment="1" applyProtection="1">
      <alignment horizontal="left"/>
      <protection locked="0"/>
    </xf>
    <xf numFmtId="0" fontId="0" fillId="2" borderId="64" xfId="0" applyNumberFormat="1" applyBorder="1" applyAlignment="1" applyProtection="1">
      <alignment horizontal="left"/>
      <protection locked="0"/>
    </xf>
    <xf numFmtId="0" fontId="16" fillId="2" borderId="0" xfId="0" applyNumberFormat="1" applyFont="1" applyAlignment="1" applyProtection="1">
      <alignment horizontal="justify" vertical="top" wrapText="1"/>
    </xf>
    <xf numFmtId="0" fontId="15" fillId="2" borderId="0" xfId="0" applyNumberFormat="1" applyFont="1" applyAlignment="1" applyProtection="1">
      <alignment horizontal="justify"/>
    </xf>
    <xf numFmtId="43" fontId="6" fillId="2" borderId="52" xfId="8" applyFont="1" applyFill="1" applyBorder="1" applyAlignment="1" applyProtection="1">
      <alignment horizontal="center"/>
      <protection locked="0"/>
    </xf>
    <xf numFmtId="43" fontId="6" fillId="2" borderId="50" xfId="8" applyFont="1" applyFill="1" applyBorder="1" applyAlignment="1" applyProtection="1">
      <alignment horizontal="center"/>
      <protection locked="0"/>
    </xf>
    <xf numFmtId="43" fontId="6" fillId="2" borderId="53" xfId="8" applyFont="1" applyFill="1" applyBorder="1" applyAlignment="1" applyProtection="1">
      <alignment horizontal="center"/>
      <protection locked="0"/>
    </xf>
    <xf numFmtId="43" fontId="6" fillId="2" borderId="51" xfId="8" applyFont="1" applyFill="1" applyBorder="1" applyAlignment="1" applyProtection="1">
      <alignment horizontal="center"/>
      <protection locked="0"/>
    </xf>
    <xf numFmtId="43" fontId="6" fillId="2" borderId="144" xfId="8" applyFont="1" applyFill="1" applyBorder="1" applyAlignment="1" applyProtection="1">
      <alignment horizontal="center"/>
      <protection locked="0"/>
    </xf>
    <xf numFmtId="43" fontId="6" fillId="2" borderId="145" xfId="8" applyFont="1" applyFill="1" applyBorder="1" applyAlignment="1" applyProtection="1">
      <alignment horizontal="center"/>
      <protection locked="0"/>
    </xf>
    <xf numFmtId="43" fontId="7" fillId="3" borderId="20" xfId="8" applyFont="1" applyFill="1" applyBorder="1" applyAlignment="1" applyProtection="1">
      <alignment horizontal="center"/>
    </xf>
    <xf numFmtId="43" fontId="7" fillId="3" borderId="13" xfId="8" applyFont="1" applyFill="1" applyBorder="1" applyAlignment="1" applyProtection="1">
      <alignment horizontal="center"/>
    </xf>
    <xf numFmtId="0" fontId="9" fillId="2" borderId="0" xfId="0" applyNumberFormat="1" applyFont="1" applyAlignment="1" applyProtection="1"/>
    <xf numFmtId="0" fontId="0" fillId="2" borderId="0" xfId="0" applyNumberFormat="1" applyAlignment="1" applyProtection="1"/>
    <xf numFmtId="0" fontId="13" fillId="2" borderId="24" xfId="0" applyNumberFormat="1" applyFont="1" applyBorder="1" applyAlignment="1" applyProtection="1">
      <alignment horizontal="center" wrapText="1"/>
    </xf>
    <xf numFmtId="0" fontId="13" fillId="2" borderId="10" xfId="0" applyNumberFormat="1" applyFont="1" applyBorder="1" applyAlignment="1" applyProtection="1">
      <alignment horizontal="center" wrapText="1"/>
    </xf>
    <xf numFmtId="0" fontId="12" fillId="2" borderId="6" xfId="0" applyNumberFormat="1" applyFont="1" applyBorder="1" applyAlignment="1" applyProtection="1">
      <alignment horizontal="center"/>
    </xf>
    <xf numFmtId="0" fontId="12" fillId="2" borderId="7" xfId="0" applyNumberFormat="1" applyFont="1" applyBorder="1" applyAlignment="1" applyProtection="1">
      <alignment horizontal="center"/>
    </xf>
    <xf numFmtId="0" fontId="12" fillId="2" borderId="42" xfId="0" applyNumberFormat="1" applyFont="1" applyBorder="1" applyAlignment="1" applyProtection="1">
      <alignment horizontal="center"/>
    </xf>
    <xf numFmtId="0" fontId="12" fillId="2" borderId="9" xfId="0" applyNumberFormat="1" applyFont="1" applyBorder="1" applyAlignment="1" applyProtection="1">
      <alignment horizontal="center"/>
    </xf>
    <xf numFmtId="0" fontId="12" fillId="2" borderId="8" xfId="0" applyNumberFormat="1" applyFont="1" applyBorder="1" applyAlignment="1" applyProtection="1">
      <alignment horizontal="center"/>
    </xf>
    <xf numFmtId="0" fontId="12" fillId="2" borderId="43" xfId="0" applyNumberFormat="1" applyFont="1" applyBorder="1" applyAlignment="1" applyProtection="1">
      <alignment horizontal="center"/>
    </xf>
    <xf numFmtId="0" fontId="8" fillId="2" borderId="24" xfId="0" applyNumberFormat="1" applyFont="1" applyBorder="1" applyAlignment="1" applyProtection="1">
      <alignment horizontal="center" wrapText="1"/>
    </xf>
    <xf numFmtId="0" fontId="8" fillId="2" borderId="10" xfId="0" applyNumberFormat="1" applyFont="1" applyBorder="1" applyAlignment="1" applyProtection="1">
      <alignment horizontal="center" wrapText="1"/>
    </xf>
    <xf numFmtId="0" fontId="26" fillId="2" borderId="3" xfId="0" applyNumberFormat="1" applyFont="1" applyBorder="1" applyAlignment="1" applyProtection="1">
      <alignment horizontal="center"/>
      <protection locked="0"/>
    </xf>
    <xf numFmtId="0" fontId="27" fillId="2" borderId="3" xfId="0" applyNumberFormat="1" applyFont="1" applyBorder="1" applyAlignment="1" applyProtection="1">
      <alignment horizontal="center"/>
      <protection locked="0"/>
    </xf>
    <xf numFmtId="0" fontId="27" fillId="2" borderId="23" xfId="0" applyNumberFormat="1" applyFont="1" applyBorder="1" applyAlignment="1" applyProtection="1">
      <alignment horizontal="center"/>
      <protection locked="0"/>
    </xf>
    <xf numFmtId="0" fontId="27" fillId="2" borderId="3" xfId="0" applyNumberFormat="1" applyFont="1" applyBorder="1" applyAlignment="1" applyProtection="1">
      <alignment horizontal="left"/>
      <protection locked="0"/>
    </xf>
    <xf numFmtId="0" fontId="8" fillId="2" borderId="6" xfId="0" applyNumberFormat="1" applyFont="1" applyBorder="1" applyAlignment="1" applyProtection="1">
      <alignment horizontal="center" wrapText="1"/>
    </xf>
    <xf numFmtId="0" fontId="8" fillId="2" borderId="42" xfId="0" applyNumberFormat="1" applyFont="1" applyBorder="1" applyAlignment="1" applyProtection="1">
      <alignment horizontal="center" wrapText="1"/>
    </xf>
    <xf numFmtId="0" fontId="8" fillId="2" borderId="9" xfId="0" applyNumberFormat="1" applyFont="1" applyBorder="1" applyAlignment="1" applyProtection="1">
      <alignment horizontal="center" wrapText="1"/>
    </xf>
    <xf numFmtId="0" fontId="8" fillId="2" borderId="43" xfId="0" applyNumberFormat="1" applyFont="1" applyBorder="1" applyAlignment="1" applyProtection="1">
      <alignment horizontal="center" wrapText="1"/>
    </xf>
    <xf numFmtId="0" fontId="27" fillId="2" borderId="3" xfId="0" applyNumberFormat="1" applyFont="1" applyBorder="1" applyAlignment="1" applyProtection="1">
      <alignment horizontal="left"/>
    </xf>
    <xf numFmtId="0" fontId="0" fillId="2" borderId="3" xfId="0" applyNumberFormat="1" applyBorder="1" applyAlignment="1" applyProtection="1">
      <alignment horizontal="left"/>
    </xf>
    <xf numFmtId="0" fontId="0" fillId="2" borderId="8" xfId="0" applyNumberFormat="1" applyBorder="1" applyAlignment="1" applyProtection="1">
      <alignment horizontal="center"/>
    </xf>
    <xf numFmtId="0" fontId="8" fillId="2" borderId="20" xfId="0" applyNumberFormat="1" applyFont="1" applyBorder="1" applyAlignment="1" applyProtection="1">
      <alignment horizontal="center"/>
    </xf>
    <xf numFmtId="0" fontId="8" fillId="2" borderId="2" xfId="0" applyNumberFormat="1" applyFont="1" applyBorder="1" applyAlignment="1" applyProtection="1">
      <alignment horizontal="center"/>
    </xf>
    <xf numFmtId="0" fontId="8" fillId="2" borderId="13" xfId="0" applyNumberFormat="1" applyFont="1" applyBorder="1" applyAlignment="1" applyProtection="1">
      <alignment horizontal="center"/>
    </xf>
    <xf numFmtId="39" fontId="13" fillId="2" borderId="20" xfId="0" applyNumberFormat="1" applyFont="1" applyBorder="1" applyAlignment="1" applyProtection="1">
      <alignment horizontal="center"/>
    </xf>
    <xf numFmtId="39" fontId="13" fillId="2" borderId="2" xfId="0" applyNumberFormat="1" applyFont="1" applyBorder="1" applyAlignment="1" applyProtection="1">
      <alignment horizontal="center"/>
    </xf>
    <xf numFmtId="39" fontId="13" fillId="2" borderId="13" xfId="0" applyNumberFormat="1" applyFont="1" applyBorder="1" applyAlignment="1" applyProtection="1">
      <alignment horizontal="center"/>
    </xf>
    <xf numFmtId="0" fontId="13" fillId="3" borderId="20" xfId="0" applyNumberFormat="1" applyFont="1" applyFill="1" applyBorder="1" applyAlignment="1" applyProtection="1">
      <alignment horizontal="left"/>
    </xf>
    <xf numFmtId="0" fontId="13" fillId="3" borderId="2" xfId="0" applyNumberFormat="1" applyFont="1" applyFill="1" applyBorder="1" applyAlignment="1" applyProtection="1">
      <alignment horizontal="left"/>
    </xf>
    <xf numFmtId="0" fontId="8" fillId="3" borderId="20" xfId="0" applyNumberFormat="1" applyFont="1" applyFill="1" applyBorder="1" applyAlignment="1" applyProtection="1">
      <alignment horizontal="left"/>
    </xf>
    <xf numFmtId="0" fontId="8" fillId="3" borderId="2" xfId="0" applyNumberFormat="1" applyFont="1" applyFill="1" applyBorder="1" applyAlignment="1" applyProtection="1">
      <alignment horizontal="left"/>
    </xf>
    <xf numFmtId="7" fontId="9" fillId="3" borderId="20" xfId="0" applyNumberFormat="1" applyFont="1" applyFill="1" applyBorder="1" applyAlignment="1" applyProtection="1">
      <alignment horizontal="left"/>
    </xf>
    <xf numFmtId="7" fontId="9" fillId="3" borderId="2" xfId="0" applyNumberFormat="1" applyFont="1" applyFill="1" applyBorder="1" applyAlignment="1" applyProtection="1">
      <alignment horizontal="left"/>
    </xf>
    <xf numFmtId="0" fontId="8" fillId="2" borderId="6" xfId="0" applyNumberFormat="1" applyFont="1" applyBorder="1" applyAlignment="1" applyProtection="1">
      <alignment horizontal="center"/>
    </xf>
    <xf numFmtId="165" fontId="26" fillId="2" borderId="47" xfId="4" applyNumberFormat="1" applyFont="1" applyFill="1" applyBorder="1" applyAlignment="1" applyProtection="1">
      <alignment horizontal="center"/>
    </xf>
    <xf numFmtId="165" fontId="26" fillId="2" borderId="48" xfId="4" applyNumberFormat="1" applyFont="1" applyFill="1" applyBorder="1" applyAlignment="1" applyProtection="1">
      <alignment horizontal="center"/>
    </xf>
    <xf numFmtId="0" fontId="18" fillId="0" borderId="63" xfId="1" applyBorder="1" applyAlignment="1" applyProtection="1">
      <alignment horizontal="left"/>
      <protection locked="0"/>
    </xf>
    <xf numFmtId="0" fontId="18" fillId="0" borderId="3" xfId="1" applyBorder="1" applyAlignment="1" applyProtection="1">
      <alignment horizontal="left"/>
      <protection locked="0"/>
    </xf>
    <xf numFmtId="0" fontId="18" fillId="0" borderId="64" xfId="1" applyBorder="1" applyAlignment="1" applyProtection="1">
      <alignment horizontal="left"/>
      <protection locked="0"/>
    </xf>
    <xf numFmtId="0" fontId="18" fillId="0" borderId="60" xfId="1" applyFont="1" applyBorder="1" applyAlignment="1" applyProtection="1">
      <alignment horizontal="left"/>
      <protection locked="0"/>
    </xf>
    <xf numFmtId="0" fontId="18" fillId="0" borderId="61" xfId="1" applyFont="1" applyBorder="1" applyAlignment="1" applyProtection="1">
      <alignment horizontal="left"/>
      <protection locked="0"/>
    </xf>
    <xf numFmtId="0" fontId="18" fillId="0" borderId="62" xfId="1" applyFont="1" applyBorder="1" applyAlignment="1" applyProtection="1">
      <alignment horizontal="left"/>
      <protection locked="0"/>
    </xf>
    <xf numFmtId="0" fontId="22" fillId="0" borderId="29" xfId="1" applyFont="1" applyBorder="1" applyAlignment="1" applyProtection="1">
      <alignment horizontal="center"/>
    </xf>
    <xf numFmtId="0" fontId="22" fillId="0" borderId="0" xfId="1" applyFont="1" applyBorder="1" applyAlignment="1" applyProtection="1">
      <alignment horizontal="center"/>
    </xf>
    <xf numFmtId="0" fontId="22" fillId="0" borderId="28" xfId="1" applyFont="1" applyBorder="1" applyAlignment="1" applyProtection="1">
      <alignment horizontal="center"/>
    </xf>
    <xf numFmtId="0" fontId="37" fillId="5" borderId="36" xfId="1" applyFont="1" applyFill="1" applyBorder="1" applyAlignment="1" applyProtection="1">
      <alignment horizontal="center" vertical="center" textRotation="90"/>
    </xf>
    <xf numFmtId="0" fontId="37" fillId="5" borderId="67" xfId="1" applyFont="1" applyFill="1" applyBorder="1" applyAlignment="1" applyProtection="1">
      <alignment horizontal="center" vertical="center" textRotation="90"/>
    </xf>
    <xf numFmtId="0" fontId="37" fillId="5" borderId="41" xfId="1" applyFont="1" applyFill="1" applyBorder="1" applyAlignment="1" applyProtection="1">
      <alignment horizontal="center" vertical="center" textRotation="90"/>
    </xf>
    <xf numFmtId="0" fontId="11" fillId="0" borderId="44" xfId="1" applyFont="1" applyBorder="1" applyAlignment="1" applyProtection="1">
      <alignment horizontal="left" wrapText="1"/>
    </xf>
    <xf numFmtId="0" fontId="11" fillId="0" borderId="46" xfId="1" applyFont="1" applyBorder="1" applyAlignment="1" applyProtection="1">
      <alignment horizontal="left" wrapText="1"/>
    </xf>
    <xf numFmtId="0" fontId="11" fillId="0" borderId="45" xfId="1" applyFont="1" applyBorder="1" applyAlignment="1" applyProtection="1">
      <alignment horizontal="left" wrapText="1"/>
    </xf>
    <xf numFmtId="0" fontId="11" fillId="0" borderId="39" xfId="1" applyFont="1" applyBorder="1" applyAlignment="1" applyProtection="1">
      <alignment horizontal="left" wrapText="1"/>
    </xf>
    <xf numFmtId="0" fontId="11" fillId="0" borderId="40" xfId="1" applyFont="1" applyBorder="1" applyAlignment="1" applyProtection="1">
      <alignment horizontal="left" wrapText="1"/>
    </xf>
    <xf numFmtId="0" fontId="11" fillId="0" borderId="38" xfId="1" applyFont="1" applyBorder="1" applyAlignment="1" applyProtection="1">
      <alignment horizontal="left" wrapText="1"/>
    </xf>
    <xf numFmtId="0" fontId="58" fillId="0" borderId="34" xfId="1" applyFont="1" applyBorder="1" applyAlignment="1" applyProtection="1">
      <alignment horizontal="left" vertical="center" wrapText="1"/>
    </xf>
    <xf numFmtId="0" fontId="58" fillId="0" borderId="35" xfId="1" applyFont="1" applyBorder="1" applyAlignment="1" applyProtection="1">
      <alignment horizontal="left" vertical="center" wrapText="1"/>
    </xf>
    <xf numFmtId="0" fontId="58" fillId="0" borderId="33" xfId="1" applyFont="1" applyBorder="1" applyAlignment="1" applyProtection="1">
      <alignment horizontal="left" vertical="center" wrapText="1"/>
    </xf>
    <xf numFmtId="0" fontId="18" fillId="0" borderId="63" xfId="1" applyBorder="1" applyAlignment="1" applyProtection="1">
      <alignment horizontal="center"/>
      <protection locked="0"/>
    </xf>
    <xf numFmtId="0" fontId="18" fillId="0" borderId="59" xfId="1" applyBorder="1" applyAlignment="1" applyProtection="1">
      <alignment horizontal="center"/>
      <protection locked="0"/>
    </xf>
    <xf numFmtId="0" fontId="18" fillId="0" borderId="64" xfId="1" applyBorder="1" applyAlignment="1" applyProtection="1">
      <alignment horizontal="center"/>
      <protection locked="0"/>
    </xf>
    <xf numFmtId="0" fontId="10" fillId="0" borderId="29" xfId="1" applyFont="1" applyBorder="1" applyAlignment="1" applyProtection="1">
      <alignment horizontal="center" wrapText="1"/>
      <protection locked="0"/>
    </xf>
    <xf numFmtId="0" fontId="10" fillId="0" borderId="0" xfId="1" applyFont="1" applyBorder="1" applyAlignment="1" applyProtection="1">
      <alignment horizontal="center" wrapText="1"/>
      <protection locked="0"/>
    </xf>
    <xf numFmtId="0" fontId="10" fillId="0" borderId="28" xfId="1" applyFont="1" applyBorder="1" applyAlignment="1" applyProtection="1">
      <alignment horizontal="center" wrapText="1"/>
      <protection locked="0"/>
    </xf>
    <xf numFmtId="168" fontId="18" fillId="0" borderId="59" xfId="1" applyNumberFormat="1" applyBorder="1" applyAlignment="1" applyProtection="1">
      <alignment horizontal="center"/>
      <protection locked="0"/>
    </xf>
    <xf numFmtId="168" fontId="18" fillId="0" borderId="64" xfId="1" applyNumberFormat="1" applyBorder="1" applyAlignment="1" applyProtection="1">
      <alignment horizontal="center"/>
      <protection locked="0"/>
    </xf>
    <xf numFmtId="14" fontId="18" fillId="0" borderId="59" xfId="1" applyNumberFormat="1" applyBorder="1" applyAlignment="1" applyProtection="1">
      <alignment horizontal="center"/>
      <protection locked="0"/>
    </xf>
    <xf numFmtId="14" fontId="18" fillId="0" borderId="64" xfId="1" applyNumberFormat="1" applyBorder="1" applyAlignment="1" applyProtection="1">
      <alignment horizontal="center"/>
      <protection locked="0"/>
    </xf>
    <xf numFmtId="0" fontId="18" fillId="0" borderId="59" xfId="1" applyBorder="1" applyAlignment="1" applyProtection="1">
      <alignment horizontal="left"/>
      <protection locked="0"/>
    </xf>
    <xf numFmtId="168" fontId="18" fillId="0" borderId="63" xfId="1" applyNumberFormat="1" applyBorder="1" applyAlignment="1" applyProtection="1">
      <alignment horizontal="left"/>
      <protection locked="0"/>
    </xf>
    <xf numFmtId="168" fontId="18" fillId="0" borderId="59" xfId="1" applyNumberFormat="1" applyBorder="1" applyAlignment="1" applyProtection="1">
      <alignment horizontal="left"/>
      <protection locked="0"/>
    </xf>
    <xf numFmtId="0" fontId="18" fillId="0" borderId="58" xfId="1" applyBorder="1" applyAlignment="1" applyProtection="1">
      <alignment horizontal="center"/>
      <protection locked="0"/>
    </xf>
    <xf numFmtId="0" fontId="18" fillId="0" borderId="36" xfId="1" applyBorder="1" applyAlignment="1" applyProtection="1">
      <alignment horizontal="center" wrapText="1"/>
    </xf>
    <xf numFmtId="0" fontId="18" fillId="0" borderId="41" xfId="1" applyBorder="1" applyAlignment="1" applyProtection="1">
      <alignment horizontal="center" wrapText="1"/>
    </xf>
    <xf numFmtId="0" fontId="37" fillId="5" borderId="39" xfId="1" applyFont="1" applyFill="1" applyBorder="1" applyAlignment="1" applyProtection="1">
      <alignment horizontal="center" wrapText="1"/>
    </xf>
    <xf numFmtId="0" fontId="37" fillId="5" borderId="40" xfId="1" applyFont="1" applyFill="1" applyBorder="1" applyAlignment="1" applyProtection="1">
      <alignment horizontal="center" wrapText="1"/>
    </xf>
    <xf numFmtId="0" fontId="37" fillId="5" borderId="38" xfId="1" applyFont="1" applyFill="1" applyBorder="1" applyAlignment="1" applyProtection="1">
      <alignment horizontal="center" wrapText="1"/>
    </xf>
    <xf numFmtId="168" fontId="18" fillId="0" borderId="3" xfId="1" applyNumberFormat="1" applyBorder="1" applyAlignment="1" applyProtection="1">
      <alignment horizontal="center"/>
      <protection locked="0"/>
    </xf>
    <xf numFmtId="0" fontId="10" fillId="0" borderId="63"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21" fillId="0" borderId="31" xfId="1" applyFont="1" applyBorder="1" applyAlignment="1" applyProtection="1">
      <alignment horizontal="left" vertical="top" wrapText="1"/>
    </xf>
    <xf numFmtId="0" fontId="21" fillId="0" borderId="30" xfId="1" applyFont="1" applyBorder="1" applyAlignment="1" applyProtection="1">
      <alignment horizontal="left" vertical="top" wrapText="1"/>
    </xf>
    <xf numFmtId="0" fontId="24" fillId="0" borderId="29" xfId="1" applyFont="1" applyBorder="1" applyAlignment="1" applyProtection="1">
      <alignment horizontal="center" vertical="top" wrapText="1"/>
    </xf>
    <xf numFmtId="0" fontId="21" fillId="0" borderId="0" xfId="1" applyFont="1" applyAlignment="1" applyProtection="1">
      <alignment horizontal="center"/>
    </xf>
    <xf numFmtId="0" fontId="5" fillId="0" borderId="0" xfId="1" applyFont="1" applyAlignment="1" applyProtection="1">
      <alignment horizontal="center"/>
    </xf>
    <xf numFmtId="0" fontId="18" fillId="0" borderId="0" xfId="1" applyAlignment="1" applyProtection="1">
      <alignment horizontal="right"/>
    </xf>
    <xf numFmtId="0" fontId="18" fillId="0" borderId="3" xfId="1" applyBorder="1" applyAlignment="1" applyProtection="1">
      <alignment horizontal="left"/>
    </xf>
    <xf numFmtId="0" fontId="18" fillId="0" borderId="59" xfId="1" applyBorder="1" applyAlignment="1" applyProtection="1">
      <alignment horizontal="left"/>
    </xf>
    <xf numFmtId="0" fontId="18" fillId="0" borderId="58" xfId="1" applyBorder="1" applyAlignment="1" applyProtection="1">
      <alignment horizontal="center"/>
    </xf>
    <xf numFmtId="0" fontId="18" fillId="0" borderId="58" xfId="1" applyNumberFormat="1" applyBorder="1" applyAlignment="1" applyProtection="1">
      <alignment horizontal="center"/>
    </xf>
    <xf numFmtId="0" fontId="18" fillId="2" borderId="0" xfId="0" applyNumberFormat="1" applyFont="1" applyAlignment="1" applyProtection="1">
      <alignment horizontal="left" vertical="top" wrapText="1"/>
    </xf>
    <xf numFmtId="0" fontId="55" fillId="2" borderId="0" xfId="0" applyNumberFormat="1" applyFont="1" applyAlignment="1" applyProtection="1">
      <alignment horizontal="center"/>
    </xf>
    <xf numFmtId="0" fontId="18" fillId="2" borderId="0" xfId="0" applyNumberFormat="1" applyFont="1" applyAlignment="1" applyProtection="1">
      <alignment horizontal="center" vertical="top" wrapText="1"/>
    </xf>
    <xf numFmtId="0" fontId="18" fillId="2" borderId="0" xfId="0" applyNumberFormat="1" applyFont="1" applyAlignment="1" applyProtection="1">
      <alignment horizontal="left" wrapText="1"/>
    </xf>
    <xf numFmtId="0" fontId="29" fillId="2" borderId="0" xfId="0" applyNumberFormat="1" applyFont="1" applyAlignment="1" applyProtection="1">
      <alignment horizontal="center"/>
    </xf>
    <xf numFmtId="0" fontId="38" fillId="2" borderId="0" xfId="0" applyNumberFormat="1" applyFont="1" applyAlignment="1" applyProtection="1">
      <alignment horizontal="center"/>
    </xf>
    <xf numFmtId="0" fontId="5" fillId="2" borderId="0" xfId="0" applyNumberFormat="1" applyFont="1" applyAlignment="1" applyProtection="1">
      <alignment horizontal="center" vertical="center"/>
    </xf>
    <xf numFmtId="43" fontId="18" fillId="2" borderId="59" xfId="8" applyFont="1" applyFill="1" applyBorder="1" applyAlignment="1" applyProtection="1">
      <alignment horizontal="center"/>
      <protection locked="0"/>
    </xf>
    <xf numFmtId="0" fontId="29" fillId="2" borderId="0" xfId="0" applyNumberFormat="1" applyFont="1" applyAlignment="1" applyProtection="1">
      <alignment horizontal="center" vertical="center"/>
    </xf>
    <xf numFmtId="0" fontId="56" fillId="2" borderId="0" xfId="0" applyNumberFormat="1" applyFont="1" applyAlignment="1" applyProtection="1">
      <alignment horizontal="center" vertical="center"/>
    </xf>
    <xf numFmtId="0" fontId="18" fillId="2" borderId="0" xfId="0" applyNumberFormat="1" applyFont="1" applyAlignment="1" applyProtection="1">
      <alignment horizontal="right" vertical="center"/>
    </xf>
    <xf numFmtId="0" fontId="18" fillId="2" borderId="59" xfId="0" applyNumberFormat="1" applyFont="1" applyBorder="1" applyAlignment="1" applyProtection="1">
      <alignment horizontal="center"/>
    </xf>
    <xf numFmtId="170" fontId="5" fillId="2" borderId="0" xfId="0" applyNumberFormat="1" applyFont="1" applyAlignment="1" applyProtection="1">
      <alignment horizontal="center"/>
      <protection locked="0"/>
    </xf>
    <xf numFmtId="0" fontId="18" fillId="2" borderId="0" xfId="0" applyNumberFormat="1" applyFont="1" applyAlignment="1" applyProtection="1">
      <alignment horizontal="right"/>
    </xf>
    <xf numFmtId="0" fontId="18" fillId="2" borderId="0" xfId="0" applyNumberFormat="1" applyFont="1" applyAlignment="1" applyProtection="1">
      <alignment horizontal="center" vertical="center"/>
    </xf>
    <xf numFmtId="0" fontId="18" fillId="2" borderId="59" xfId="0" applyNumberFormat="1" applyFont="1" applyBorder="1" applyAlignment="1" applyProtection="1">
      <alignment horizontal="center" vertical="center"/>
    </xf>
    <xf numFmtId="0" fontId="18" fillId="2" borderId="140" xfId="0" applyNumberFormat="1" applyFont="1" applyBorder="1" applyAlignment="1" applyProtection="1">
      <alignment horizontal="center" vertical="center"/>
    </xf>
    <xf numFmtId="0" fontId="18" fillId="2" borderId="0" xfId="0" applyNumberFormat="1" applyFont="1" applyAlignment="1" applyProtection="1">
      <alignment horizontal="left" vertical="center"/>
    </xf>
    <xf numFmtId="0" fontId="42" fillId="13" borderId="0" xfId="10" applyFont="1" applyFill="1" applyAlignment="1" applyProtection="1">
      <alignment vertical="center"/>
    </xf>
    <xf numFmtId="0" fontId="11" fillId="0" borderId="92" xfId="10" applyFont="1" applyBorder="1" applyAlignment="1" applyProtection="1">
      <alignment horizontal="left" vertical="top" wrapText="1"/>
    </xf>
    <xf numFmtId="0" fontId="11" fillId="0" borderId="87" xfId="10" applyFont="1" applyBorder="1" applyAlignment="1" applyProtection="1">
      <alignment horizontal="left" vertical="top" wrapText="1"/>
    </xf>
    <xf numFmtId="0" fontId="11" fillId="0" borderId="94" xfId="10" applyFont="1" applyBorder="1" applyAlignment="1" applyProtection="1">
      <alignment horizontal="left" vertical="top" wrapText="1"/>
    </xf>
    <xf numFmtId="0" fontId="11" fillId="0" borderId="0" xfId="10" applyFont="1" applyBorder="1" applyAlignment="1" applyProtection="1">
      <alignment horizontal="left" vertical="top" wrapText="1"/>
    </xf>
    <xf numFmtId="0" fontId="42" fillId="13" borderId="87" xfId="10" applyFont="1" applyFill="1" applyBorder="1" applyAlignment="1" applyProtection="1">
      <alignment vertical="center"/>
    </xf>
    <xf numFmtId="0" fontId="43" fillId="0" borderId="88" xfId="10" applyFont="1" applyBorder="1" applyAlignment="1" applyProtection="1">
      <alignment horizontal="left"/>
    </xf>
    <xf numFmtId="0" fontId="43" fillId="0" borderId="89" xfId="10" applyFont="1" applyBorder="1" applyAlignment="1" applyProtection="1">
      <alignment horizontal="left"/>
    </xf>
    <xf numFmtId="0" fontId="18" fillId="0" borderId="87" xfId="10" applyFont="1" applyBorder="1" applyAlignment="1" applyProtection="1">
      <alignment horizontal="left" wrapText="1"/>
    </xf>
    <xf numFmtId="0" fontId="2" fillId="0" borderId="87" xfId="10" applyBorder="1" applyAlignment="1" applyProtection="1">
      <alignment horizontal="left" wrapText="1"/>
    </xf>
    <xf numFmtId="0" fontId="2" fillId="0" borderId="95" xfId="10" applyBorder="1" applyAlignment="1" applyProtection="1">
      <alignment horizontal="left" wrapText="1"/>
    </xf>
    <xf numFmtId="0" fontId="2" fillId="0" borderId="0" xfId="10" applyAlignment="1" applyProtection="1">
      <alignment horizontal="left"/>
    </xf>
    <xf numFmtId="0" fontId="2" fillId="0" borderId="79" xfId="10" applyBorder="1" applyAlignment="1" applyProtection="1">
      <alignment horizontal="left"/>
    </xf>
    <xf numFmtId="0" fontId="2" fillId="0" borderId="99" xfId="10" applyBorder="1" applyAlignment="1" applyProtection="1">
      <alignment vertical="center"/>
    </xf>
    <xf numFmtId="0" fontId="42" fillId="13" borderId="97" xfId="10" applyFont="1" applyFill="1" applyBorder="1" applyAlignment="1" applyProtection="1">
      <alignment vertical="center"/>
    </xf>
    <xf numFmtId="0" fontId="42" fillId="13" borderId="98" xfId="10" applyFont="1" applyFill="1" applyBorder="1" applyAlignment="1" applyProtection="1">
      <alignment vertical="center"/>
    </xf>
    <xf numFmtId="0" fontId="18" fillId="4" borderId="92" xfId="10" applyFont="1" applyFill="1" applyBorder="1" applyAlignment="1" applyProtection="1">
      <alignment horizontal="left" vertical="top" wrapText="1"/>
    </xf>
    <xf numFmtId="0" fontId="18" fillId="4" borderId="87" xfId="10" applyFont="1" applyFill="1" applyBorder="1" applyAlignment="1" applyProtection="1">
      <alignment horizontal="left" vertical="top" wrapText="1"/>
    </xf>
    <xf numFmtId="0" fontId="18" fillId="4" borderId="94" xfId="10" applyFont="1" applyFill="1" applyBorder="1" applyAlignment="1" applyProtection="1">
      <alignment horizontal="left" vertical="top" wrapText="1"/>
    </xf>
    <xf numFmtId="0" fontId="18" fillId="4" borderId="0" xfId="10" applyFont="1" applyFill="1" applyBorder="1" applyAlignment="1" applyProtection="1">
      <alignment horizontal="left" vertical="top" wrapText="1"/>
    </xf>
    <xf numFmtId="0" fontId="2" fillId="4" borderId="93" xfId="10" applyFill="1" applyBorder="1" applyAlignment="1" applyProtection="1">
      <alignment vertical="center"/>
    </xf>
    <xf numFmtId="0" fontId="18" fillId="0" borderId="92" xfId="10" applyFont="1" applyBorder="1" applyAlignment="1" applyProtection="1">
      <alignment horizontal="left" vertical="top" wrapText="1"/>
    </xf>
    <xf numFmtId="0" fontId="18" fillId="0" borderId="87" xfId="10" applyFont="1" applyBorder="1" applyAlignment="1" applyProtection="1">
      <alignment horizontal="left" vertical="top" wrapText="1"/>
    </xf>
    <xf numFmtId="0" fontId="18" fillId="0" borderId="94" xfId="10" applyFont="1" applyBorder="1" applyAlignment="1" applyProtection="1">
      <alignment horizontal="left" vertical="top" wrapText="1"/>
    </xf>
    <xf numFmtId="0" fontId="18" fillId="0" borderId="0" xfId="10" applyFont="1" applyBorder="1" applyAlignment="1" applyProtection="1">
      <alignment horizontal="left" vertical="top" wrapText="1"/>
    </xf>
    <xf numFmtId="0" fontId="2" fillId="0" borderId="93" xfId="10" applyBorder="1" applyAlignment="1" applyProtection="1">
      <alignment vertical="center"/>
    </xf>
    <xf numFmtId="0" fontId="18" fillId="4" borderId="92" xfId="10" applyFont="1" applyFill="1" applyBorder="1" applyAlignment="1" applyProtection="1">
      <alignment horizontal="left" wrapText="1"/>
    </xf>
    <xf numFmtId="0" fontId="18" fillId="4" borderId="87" xfId="10" applyFont="1" applyFill="1" applyBorder="1" applyAlignment="1" applyProtection="1">
      <alignment horizontal="left" wrapText="1"/>
    </xf>
    <xf numFmtId="0" fontId="18" fillId="4" borderId="94" xfId="10" applyFont="1" applyFill="1" applyBorder="1" applyAlignment="1" applyProtection="1">
      <alignment horizontal="left" wrapText="1"/>
    </xf>
    <xf numFmtId="0" fontId="18" fillId="4" borderId="0" xfId="10" applyFont="1" applyFill="1" applyBorder="1" applyAlignment="1" applyProtection="1">
      <alignment horizontal="left" wrapText="1"/>
    </xf>
    <xf numFmtId="0" fontId="2" fillId="0" borderId="3" xfId="10" applyBorder="1" applyAlignment="1" applyProtection="1">
      <alignment vertical="center"/>
    </xf>
    <xf numFmtId="0" fontId="42" fillId="13" borderId="95" xfId="10" applyFont="1" applyFill="1" applyBorder="1" applyAlignment="1" applyProtection="1">
      <alignment vertical="center"/>
    </xf>
    <xf numFmtId="0" fontId="42" fillId="0" borderId="0" xfId="10" applyFont="1" applyFill="1" applyAlignment="1" applyProtection="1">
      <alignment vertical="center" wrapText="1"/>
    </xf>
    <xf numFmtId="0" fontId="2" fillId="0" borderId="0" xfId="10" applyAlignment="1" applyProtection="1">
      <alignment vertical="center" wrapText="1"/>
    </xf>
    <xf numFmtId="0" fontId="2" fillId="0" borderId="79" xfId="10" applyBorder="1" applyAlignment="1" applyProtection="1">
      <alignment vertical="center" wrapText="1"/>
    </xf>
    <xf numFmtId="0" fontId="18" fillId="0" borderId="75" xfId="10" applyFont="1" applyBorder="1" applyAlignment="1" applyProtection="1">
      <alignment horizontal="left" vertical="top" wrapText="1"/>
    </xf>
    <xf numFmtId="0" fontId="18" fillId="0" borderId="76" xfId="10" applyFont="1" applyBorder="1" applyAlignment="1" applyProtection="1">
      <alignment horizontal="left" vertical="top" wrapText="1"/>
    </xf>
    <xf numFmtId="0" fontId="2" fillId="4" borderId="0" xfId="10" applyFill="1" applyBorder="1" applyAlignment="1" applyProtection="1">
      <alignment vertical="center"/>
    </xf>
    <xf numFmtId="0" fontId="21" fillId="0" borderId="0" xfId="10" applyFont="1" applyFill="1" applyBorder="1" applyAlignment="1" applyProtection="1">
      <alignment horizontal="center"/>
    </xf>
    <xf numFmtId="0" fontId="21" fillId="0" borderId="0" xfId="10" applyFont="1" applyBorder="1" applyAlignment="1" applyProtection="1">
      <alignment horizontal="center"/>
    </xf>
    <xf numFmtId="0" fontId="21" fillId="0" borderId="79" xfId="10" applyFont="1" applyBorder="1" applyAlignment="1" applyProtection="1">
      <alignment horizontal="center"/>
    </xf>
    <xf numFmtId="0" fontId="19" fillId="0" borderId="73" xfId="10" applyFont="1" applyBorder="1" applyAlignment="1" applyProtection="1">
      <alignment horizontal="center" vertical="top" wrapText="1"/>
    </xf>
    <xf numFmtId="0" fontId="19" fillId="0" borderId="73" xfId="10" applyFont="1" applyBorder="1" applyAlignment="1" applyProtection="1">
      <alignment horizontal="center" wrapText="1"/>
    </xf>
    <xf numFmtId="0" fontId="19" fillId="0" borderId="74" xfId="10" applyFont="1" applyBorder="1" applyAlignment="1" applyProtection="1">
      <alignment horizontal="center" wrapText="1"/>
    </xf>
    <xf numFmtId="0" fontId="19" fillId="0" borderId="3" xfId="10" applyFont="1" applyBorder="1" applyAlignment="1" applyProtection="1">
      <alignment horizontal="center" vertical="top" wrapText="1"/>
    </xf>
    <xf numFmtId="0" fontId="19" fillId="0" borderId="3" xfId="10" applyFont="1" applyBorder="1" applyAlignment="1" applyProtection="1">
      <alignment horizontal="center" wrapText="1"/>
    </xf>
    <xf numFmtId="0" fontId="19" fillId="0" borderId="80" xfId="10" applyFont="1" applyBorder="1" applyAlignment="1" applyProtection="1">
      <alignment horizontal="center" wrapText="1"/>
    </xf>
    <xf numFmtId="0" fontId="11" fillId="0" borderId="0" xfId="10" applyFont="1" applyFill="1" applyBorder="1" applyAlignment="1" applyProtection="1">
      <alignment vertical="top" wrapText="1"/>
    </xf>
    <xf numFmtId="0" fontId="2" fillId="0" borderId="0" xfId="10" applyAlignment="1" applyProtection="1">
      <alignment wrapText="1"/>
    </xf>
    <xf numFmtId="0" fontId="42" fillId="13" borderId="83" xfId="10" applyFont="1" applyFill="1" applyBorder="1" applyAlignment="1" applyProtection="1">
      <alignment vertical="center"/>
    </xf>
    <xf numFmtId="0" fontId="42" fillId="13" borderId="84" xfId="10" applyFont="1" applyFill="1" applyBorder="1" applyAlignment="1" applyProtection="1">
      <alignment vertical="center"/>
    </xf>
    <xf numFmtId="0" fontId="43" fillId="0" borderId="85" xfId="10" applyFont="1" applyBorder="1" applyAlignment="1" applyProtection="1">
      <alignment horizontal="left" vertical="top" wrapText="1"/>
    </xf>
    <xf numFmtId="0" fontId="43" fillId="0" borderId="86" xfId="10" applyFont="1" applyBorder="1" applyAlignment="1" applyProtection="1">
      <alignment horizontal="left" vertical="top" wrapText="1"/>
    </xf>
    <xf numFmtId="0" fontId="43" fillId="0" borderId="88" xfId="10" applyFont="1" applyBorder="1" applyAlignment="1" applyProtection="1">
      <alignment horizontal="left" vertical="top" wrapText="1"/>
    </xf>
    <xf numFmtId="0" fontId="43" fillId="0" borderId="89" xfId="10" applyFont="1" applyBorder="1" applyAlignment="1" applyProtection="1">
      <alignment horizontal="left" vertical="top" wrapText="1"/>
    </xf>
    <xf numFmtId="0" fontId="11" fillId="4" borderId="92" xfId="10" applyFont="1" applyFill="1" applyBorder="1" applyAlignment="1" applyProtection="1">
      <alignment horizontal="left" vertical="top" wrapText="1"/>
    </xf>
    <xf numFmtId="0" fontId="11" fillId="4" borderId="87" xfId="10" applyFont="1" applyFill="1" applyBorder="1" applyAlignment="1" applyProtection="1">
      <alignment horizontal="left" vertical="top" wrapText="1"/>
    </xf>
    <xf numFmtId="0" fontId="11" fillId="4" borderId="94" xfId="10" applyFont="1" applyFill="1" applyBorder="1" applyAlignment="1" applyProtection="1">
      <alignment horizontal="left" vertical="top" wrapText="1"/>
    </xf>
    <xf numFmtId="0" fontId="11" fillId="4" borderId="0" xfId="10" applyFont="1" applyFill="1" applyBorder="1" applyAlignment="1" applyProtection="1">
      <alignment horizontal="left" vertical="top" wrapText="1"/>
    </xf>
    <xf numFmtId="0" fontId="40" fillId="13" borderId="0" xfId="10" applyFont="1" applyFill="1" applyAlignment="1" applyProtection="1">
      <alignment horizontal="center"/>
    </xf>
    <xf numFmtId="0" fontId="11" fillId="0" borderId="69" xfId="10" applyFont="1" applyBorder="1" applyAlignment="1" applyProtection="1">
      <alignment horizontal="center"/>
    </xf>
    <xf numFmtId="0" fontId="11" fillId="0" borderId="70" xfId="10" applyFont="1" applyBorder="1" applyAlignment="1" applyProtection="1">
      <alignment horizontal="center"/>
    </xf>
    <xf numFmtId="0" fontId="2" fillId="0" borderId="71" xfId="10" applyBorder="1" applyAlignment="1" applyProtection="1">
      <alignment horizontal="center"/>
    </xf>
    <xf numFmtId="0" fontId="2" fillId="0" borderId="72" xfId="10" applyBorder="1" applyAlignment="1" applyProtection="1">
      <alignment horizontal="center"/>
    </xf>
    <xf numFmtId="0" fontId="2" fillId="0" borderId="73" xfId="10" applyBorder="1" applyAlignment="1" applyProtection="1">
      <alignment horizontal="center"/>
    </xf>
    <xf numFmtId="0" fontId="2" fillId="0" borderId="74" xfId="10" applyBorder="1" applyAlignment="1" applyProtection="1">
      <alignment horizontal="center"/>
    </xf>
    <xf numFmtId="0" fontId="2" fillId="0" borderId="70" xfId="10" applyBorder="1" applyAlignment="1" applyProtection="1">
      <alignment horizontal="center"/>
    </xf>
    <xf numFmtId="0" fontId="2" fillId="0" borderId="75" xfId="10" applyBorder="1" applyAlignment="1" applyProtection="1">
      <alignment horizontal="center"/>
    </xf>
    <xf numFmtId="0" fontId="2" fillId="0" borderId="76" xfId="10" applyBorder="1" applyAlignment="1" applyProtection="1">
      <alignment horizontal="center"/>
    </xf>
    <xf numFmtId="0" fontId="2" fillId="0" borderId="77" xfId="10" applyBorder="1" applyAlignment="1" applyProtection="1">
      <alignment horizontal="center"/>
    </xf>
    <xf numFmtId="0" fontId="2" fillId="0" borderId="69" xfId="10" applyFill="1" applyBorder="1" applyAlignment="1" applyProtection="1">
      <alignment horizontal="center"/>
    </xf>
    <xf numFmtId="0" fontId="2" fillId="0" borderId="70" xfId="10" applyFill="1" applyBorder="1" applyAlignment="1" applyProtection="1">
      <alignment horizontal="center"/>
    </xf>
    <xf numFmtId="0" fontId="18" fillId="4" borderId="69" xfId="10" applyFont="1" applyFill="1" applyBorder="1" applyAlignment="1" applyProtection="1">
      <alignment horizontal="center"/>
    </xf>
    <xf numFmtId="0" fontId="18" fillId="4" borderId="70" xfId="10" applyFont="1" applyFill="1" applyBorder="1" applyAlignment="1" applyProtection="1">
      <alignment horizontal="center"/>
    </xf>
    <xf numFmtId="0" fontId="18" fillId="4" borderId="71" xfId="10" applyFont="1" applyFill="1" applyBorder="1" applyAlignment="1" applyProtection="1">
      <alignment horizontal="center"/>
    </xf>
    <xf numFmtId="0" fontId="18" fillId="4" borderId="72" xfId="10" applyFont="1" applyFill="1" applyBorder="1" applyAlignment="1" applyProtection="1">
      <alignment horizontal="center"/>
    </xf>
    <xf numFmtId="0" fontId="18" fillId="4" borderId="73" xfId="10" applyFont="1" applyFill="1" applyBorder="1" applyAlignment="1" applyProtection="1">
      <alignment horizontal="center"/>
    </xf>
    <xf numFmtId="0" fontId="18" fillId="4" borderId="74" xfId="10" applyFont="1" applyFill="1" applyBorder="1" applyAlignment="1" applyProtection="1">
      <alignment horizontal="center"/>
    </xf>
    <xf numFmtId="0" fontId="11" fillId="4" borderId="94" xfId="10" applyFont="1" applyFill="1" applyBorder="1" applyAlignment="1" applyProtection="1">
      <alignment horizontal="center"/>
    </xf>
    <xf numFmtId="0" fontId="11" fillId="4" borderId="0" xfId="10" applyFont="1" applyFill="1" applyBorder="1" applyAlignment="1" applyProtection="1">
      <alignment horizontal="center"/>
    </xf>
    <xf numFmtId="0" fontId="11" fillId="4" borderId="75" xfId="10" applyFont="1" applyFill="1" applyBorder="1" applyAlignment="1" applyProtection="1">
      <alignment horizontal="center"/>
    </xf>
    <xf numFmtId="0" fontId="11" fillId="4" borderId="76" xfId="10" applyFont="1" applyFill="1" applyBorder="1" applyAlignment="1" applyProtection="1">
      <alignment horizontal="center"/>
    </xf>
    <xf numFmtId="0" fontId="18" fillId="4" borderId="75" xfId="10" applyFont="1" applyFill="1" applyBorder="1" applyAlignment="1" applyProtection="1">
      <alignment horizontal="center"/>
    </xf>
    <xf numFmtId="0" fontId="18" fillId="4" borderId="76" xfId="10" applyFont="1" applyFill="1" applyBorder="1" applyAlignment="1" applyProtection="1">
      <alignment horizontal="center"/>
    </xf>
    <xf numFmtId="0" fontId="11" fillId="4" borderId="69" xfId="10" applyFont="1" applyFill="1" applyBorder="1" applyAlignment="1" applyProtection="1">
      <alignment horizontal="center"/>
    </xf>
    <xf numFmtId="0" fontId="11" fillId="4" borderId="70" xfId="10" applyFont="1" applyFill="1" applyBorder="1" applyAlignment="1" applyProtection="1">
      <alignment horizontal="center"/>
    </xf>
    <xf numFmtId="0" fontId="11" fillId="4" borderId="69" xfId="10" applyFont="1" applyFill="1" applyBorder="1" applyAlignment="1" applyProtection="1">
      <alignment horizontal="right" wrapText="1"/>
    </xf>
    <xf numFmtId="0" fontId="11" fillId="4" borderId="71" xfId="10" applyFont="1" applyFill="1" applyBorder="1" applyAlignment="1" applyProtection="1">
      <alignment horizontal="right" wrapText="1"/>
    </xf>
    <xf numFmtId="0" fontId="2" fillId="4" borderId="108" xfId="10" applyFill="1" applyBorder="1" applyAlignment="1" applyProtection="1">
      <alignment horizontal="left"/>
      <protection locked="0"/>
    </xf>
    <xf numFmtId="0" fontId="2" fillId="4" borderId="109" xfId="10" applyFill="1" applyBorder="1" applyAlignment="1" applyProtection="1">
      <alignment horizontal="left"/>
      <protection locked="0"/>
    </xf>
    <xf numFmtId="0" fontId="2" fillId="4" borderId="110" xfId="10" applyFill="1" applyBorder="1" applyAlignment="1" applyProtection="1">
      <alignment horizontal="left"/>
      <protection locked="0"/>
    </xf>
    <xf numFmtId="0" fontId="50" fillId="4" borderId="69" xfId="10" applyFont="1" applyFill="1" applyBorder="1" applyAlignment="1" applyProtection="1">
      <alignment horizontal="right" wrapText="1"/>
    </xf>
    <xf numFmtId="0" fontId="50" fillId="4" borderId="70" xfId="10" applyFont="1" applyFill="1" applyBorder="1" applyAlignment="1" applyProtection="1">
      <alignment horizontal="right" wrapText="1"/>
    </xf>
    <xf numFmtId="0" fontId="50" fillId="4" borderId="71" xfId="10" applyFont="1" applyFill="1" applyBorder="1" applyAlignment="1" applyProtection="1">
      <alignment horizontal="right" wrapText="1"/>
    </xf>
    <xf numFmtId="44" fontId="2" fillId="4" borderId="108" xfId="10" applyNumberFormat="1" applyFill="1" applyBorder="1" applyAlignment="1" applyProtection="1">
      <alignment horizontal="center" wrapText="1"/>
      <protection locked="0"/>
    </xf>
    <xf numFmtId="44" fontId="2" fillId="4" borderId="109" xfId="10" applyNumberFormat="1" applyFill="1" applyBorder="1" applyAlignment="1" applyProtection="1">
      <alignment horizontal="center" wrapText="1"/>
      <protection locked="0"/>
    </xf>
    <xf numFmtId="44" fontId="2" fillId="4" borderId="110" xfId="10" applyNumberFormat="1" applyFill="1" applyBorder="1" applyAlignment="1" applyProtection="1">
      <alignment horizontal="center" wrapText="1"/>
      <protection locked="0"/>
    </xf>
    <xf numFmtId="0" fontId="2" fillId="4" borderId="92" xfId="10" applyFill="1" applyBorder="1" applyAlignment="1" applyProtection="1"/>
    <xf numFmtId="0" fontId="2" fillId="4" borderId="87" xfId="10" applyFill="1" applyBorder="1" applyAlignment="1" applyProtection="1"/>
    <xf numFmtId="0" fontId="2" fillId="4" borderId="95" xfId="10" applyFill="1" applyBorder="1" applyAlignment="1" applyProtection="1"/>
    <xf numFmtId="0" fontId="51" fillId="4" borderId="69" xfId="10" applyFont="1" applyFill="1" applyBorder="1" applyAlignment="1" applyProtection="1">
      <alignment horizontal="right" wrapText="1"/>
    </xf>
    <xf numFmtId="0" fontId="51" fillId="4" borderId="70" xfId="10" applyFont="1" applyFill="1" applyBorder="1" applyAlignment="1" applyProtection="1">
      <alignment horizontal="right" wrapText="1"/>
    </xf>
    <xf numFmtId="0" fontId="51" fillId="4" borderId="71" xfId="10" applyFont="1" applyFill="1" applyBorder="1" applyAlignment="1" applyProtection="1">
      <alignment horizontal="right" wrapText="1"/>
    </xf>
    <xf numFmtId="44" fontId="2" fillId="4" borderId="101" xfId="10" applyNumberFormat="1" applyFill="1" applyBorder="1" applyAlignment="1" applyProtection="1">
      <alignment wrapText="1"/>
      <protection locked="0"/>
    </xf>
    <xf numFmtId="0" fontId="2" fillId="4" borderId="107" xfId="10" applyFill="1" applyBorder="1" applyAlignment="1" applyProtection="1">
      <alignment wrapText="1"/>
      <protection locked="0"/>
    </xf>
    <xf numFmtId="0" fontId="2" fillId="4" borderId="111" xfId="10" applyFill="1" applyBorder="1" applyAlignment="1" applyProtection="1">
      <alignment wrapText="1"/>
      <protection locked="0"/>
    </xf>
    <xf numFmtId="0" fontId="2" fillId="4" borderId="82" xfId="10" applyFill="1" applyBorder="1" applyAlignment="1" applyProtection="1">
      <alignment wrapText="1"/>
    </xf>
    <xf numFmtId="44" fontId="2" fillId="4" borderId="92" xfId="10" applyNumberFormat="1" applyFill="1" applyBorder="1" applyAlignment="1" applyProtection="1">
      <alignment wrapText="1"/>
    </xf>
    <xf numFmtId="44" fontId="2" fillId="4" borderId="87" xfId="10" applyNumberFormat="1" applyFill="1" applyBorder="1" applyAlignment="1" applyProtection="1">
      <alignment wrapText="1"/>
    </xf>
    <xf numFmtId="44" fontId="2" fillId="4" borderId="95" xfId="10" applyNumberFormat="1" applyFill="1" applyBorder="1" applyAlignment="1" applyProtection="1">
      <alignment wrapText="1"/>
    </xf>
    <xf numFmtId="0" fontId="2" fillId="14" borderId="73" xfId="10" applyFill="1" applyBorder="1" applyAlignment="1" applyProtection="1">
      <alignment horizontal="center"/>
    </xf>
    <xf numFmtId="0" fontId="2" fillId="14" borderId="3" xfId="10" applyFill="1" applyBorder="1" applyAlignment="1" applyProtection="1">
      <alignment horizontal="center"/>
    </xf>
    <xf numFmtId="0" fontId="20" fillId="4" borderId="0" xfId="10" applyFont="1" applyFill="1" applyBorder="1" applyAlignment="1" applyProtection="1">
      <alignment horizontal="center"/>
    </xf>
    <xf numFmtId="0" fontId="20" fillId="4" borderId="79" xfId="10" applyFont="1" applyFill="1" applyBorder="1" applyAlignment="1" applyProtection="1">
      <alignment horizontal="center"/>
    </xf>
    <xf numFmtId="168" fontId="2" fillId="4" borderId="108" xfId="10" applyNumberFormat="1" applyFill="1" applyBorder="1" applyAlignment="1" applyProtection="1">
      <alignment horizontal="left"/>
      <protection locked="0"/>
    </xf>
    <xf numFmtId="168" fontId="2" fillId="4" borderId="109" xfId="10" applyNumberFormat="1" applyFill="1" applyBorder="1" applyAlignment="1" applyProtection="1">
      <alignment horizontal="left"/>
      <protection locked="0"/>
    </xf>
    <xf numFmtId="168" fontId="2" fillId="4" borderId="110" xfId="10" applyNumberFormat="1" applyFill="1" applyBorder="1" applyAlignment="1" applyProtection="1">
      <alignment horizontal="left"/>
      <protection locked="0"/>
    </xf>
    <xf numFmtId="0" fontId="18" fillId="4" borderId="72" xfId="10" applyFont="1" applyFill="1" applyBorder="1" applyAlignment="1" applyProtection="1">
      <alignment horizontal="center" vertical="top" wrapText="1"/>
    </xf>
    <xf numFmtId="0" fontId="2" fillId="4" borderId="104" xfId="10" applyFill="1" applyBorder="1" applyAlignment="1" applyProtection="1">
      <alignment horizontal="center" wrapText="1"/>
    </xf>
    <xf numFmtId="0" fontId="2" fillId="4" borderId="94" xfId="10" applyFill="1" applyBorder="1" applyAlignment="1" applyProtection="1">
      <alignment horizontal="center" wrapText="1"/>
    </xf>
    <xf numFmtId="0" fontId="2" fillId="4" borderId="0" xfId="10" applyFill="1" applyAlignment="1" applyProtection="1">
      <alignment horizontal="center" wrapText="1"/>
    </xf>
    <xf numFmtId="0" fontId="2" fillId="4" borderId="106" xfId="10" applyFill="1" applyBorder="1" applyAlignment="1" applyProtection="1">
      <alignment horizontal="center" wrapText="1"/>
    </xf>
    <xf numFmtId="0" fontId="2" fillId="4" borderId="76" xfId="10" applyFill="1" applyBorder="1" applyAlignment="1" applyProtection="1">
      <alignment horizontal="center" wrapText="1"/>
    </xf>
    <xf numFmtId="0" fontId="2" fillId="4" borderId="101" xfId="10" applyFill="1" applyBorder="1" applyAlignment="1" applyProtection="1">
      <alignment horizontal="left"/>
      <protection locked="0"/>
    </xf>
    <xf numFmtId="0" fontId="2" fillId="4" borderId="107" xfId="10" applyFill="1" applyBorder="1" applyAlignment="1" applyProtection="1">
      <alignment horizontal="left"/>
      <protection locked="0"/>
    </xf>
    <xf numFmtId="0" fontId="2" fillId="4" borderId="111" xfId="10" applyFill="1" applyBorder="1" applyAlignment="1" applyProtection="1">
      <alignment horizontal="left"/>
      <protection locked="0"/>
    </xf>
    <xf numFmtId="14" fontId="2" fillId="4" borderId="108" xfId="10" applyNumberFormat="1" applyFill="1" applyBorder="1" applyAlignment="1" applyProtection="1">
      <alignment horizontal="center" wrapText="1"/>
    </xf>
    <xf numFmtId="0" fontId="2" fillId="4" borderId="109" xfId="10" applyFill="1" applyBorder="1" applyAlignment="1" applyProtection="1">
      <alignment horizontal="center" wrapText="1"/>
    </xf>
    <xf numFmtId="0" fontId="2" fillId="4" borderId="110" xfId="10" applyFill="1" applyBorder="1" applyAlignment="1" applyProtection="1">
      <alignment horizontal="center" wrapText="1"/>
    </xf>
    <xf numFmtId="0" fontId="2" fillId="4" borderId="93" xfId="10" applyFill="1" applyBorder="1" applyAlignment="1" applyProtection="1"/>
    <xf numFmtId="0" fontId="2" fillId="4" borderId="107" xfId="10" applyFill="1" applyBorder="1" applyAlignment="1" applyProtection="1">
      <alignment horizontal="center" wrapText="1"/>
    </xf>
    <xf numFmtId="0" fontId="2" fillId="4" borderId="108" xfId="10" applyFill="1" applyBorder="1" applyAlignment="1" applyProtection="1">
      <alignment horizontal="center" wrapText="1"/>
    </xf>
    <xf numFmtId="0" fontId="2" fillId="4" borderId="104" xfId="10" applyFill="1" applyBorder="1" applyAlignment="1" applyProtection="1">
      <alignment horizontal="center" vertical="justify" wrapText="1"/>
    </xf>
    <xf numFmtId="0" fontId="2" fillId="4" borderId="0" xfId="10" applyFill="1" applyBorder="1" applyAlignment="1" applyProtection="1">
      <alignment horizontal="center" vertical="justify" wrapText="1"/>
    </xf>
    <xf numFmtId="0" fontId="2" fillId="4" borderId="76" xfId="10" applyFill="1" applyBorder="1" applyAlignment="1" applyProtection="1">
      <alignment horizontal="center" vertical="justify" wrapText="1"/>
    </xf>
    <xf numFmtId="0" fontId="2" fillId="4" borderId="103" xfId="10" applyFill="1" applyBorder="1" applyAlignment="1" applyProtection="1">
      <alignment horizontal="center"/>
    </xf>
    <xf numFmtId="0" fontId="2" fillId="4" borderId="0" xfId="10" applyFill="1" applyBorder="1" applyAlignment="1" applyProtection="1">
      <alignment horizontal="center"/>
    </xf>
    <xf numFmtId="0" fontId="25" fillId="4" borderId="63" xfId="10" applyNumberFormat="1" applyFont="1" applyFill="1" applyBorder="1" applyAlignment="1" applyProtection="1">
      <alignment horizontal="left"/>
      <protection locked="0"/>
    </xf>
    <xf numFmtId="0" fontId="2" fillId="4" borderId="59" xfId="10" applyNumberFormat="1" applyFill="1" applyBorder="1" applyAlignment="1" applyProtection="1">
      <alignment horizontal="left"/>
      <protection locked="0"/>
    </xf>
    <xf numFmtId="0" fontId="2" fillId="4" borderId="64" xfId="10" applyNumberFormat="1" applyFill="1" applyBorder="1" applyAlignment="1" applyProtection="1">
      <alignment horizontal="left"/>
      <protection locked="0"/>
    </xf>
    <xf numFmtId="0" fontId="39" fillId="4" borderId="39" xfId="10" applyFont="1" applyFill="1" applyBorder="1" applyAlignment="1" applyProtection="1">
      <alignment horizontal="center"/>
    </xf>
    <xf numFmtId="0" fontId="39" fillId="4" borderId="40" xfId="10" applyFont="1" applyFill="1" applyBorder="1" applyAlignment="1" applyProtection="1">
      <alignment horizontal="center"/>
    </xf>
    <xf numFmtId="0" fontId="39" fillId="4" borderId="38" xfId="10" applyFont="1" applyFill="1" applyBorder="1" applyAlignment="1" applyProtection="1">
      <alignment horizontal="center"/>
    </xf>
    <xf numFmtId="44" fontId="39" fillId="4" borderId="39" xfId="11" applyFont="1" applyFill="1" applyBorder="1" applyAlignment="1" applyProtection="1">
      <alignment horizontal="center"/>
    </xf>
    <xf numFmtId="44" fontId="39" fillId="4" borderId="38" xfId="11" applyFont="1" applyFill="1" applyBorder="1" applyAlignment="1" applyProtection="1">
      <alignment horizontal="center"/>
    </xf>
    <xf numFmtId="44" fontId="39" fillId="4" borderId="40" xfId="11" applyFont="1" applyFill="1" applyBorder="1" applyAlignment="1" applyProtection="1">
      <alignment horizontal="center"/>
    </xf>
    <xf numFmtId="43" fontId="2" fillId="4" borderId="39" xfId="10" applyNumberFormat="1" applyFill="1" applyBorder="1" applyAlignment="1" applyProtection="1">
      <alignment horizontal="center"/>
    </xf>
    <xf numFmtId="43" fontId="2" fillId="4" borderId="38" xfId="10" applyNumberFormat="1" applyFill="1" applyBorder="1" applyAlignment="1" applyProtection="1">
      <alignment horizontal="center"/>
    </xf>
    <xf numFmtId="44" fontId="2" fillId="4" borderId="39" xfId="10" applyNumberFormat="1" applyFill="1" applyBorder="1" applyAlignment="1" applyProtection="1">
      <alignment horizontal="center" wrapText="1"/>
    </xf>
    <xf numFmtId="44" fontId="2" fillId="4" borderId="38" xfId="10" applyNumberFormat="1" applyFill="1" applyBorder="1" applyAlignment="1" applyProtection="1">
      <alignment horizontal="center" wrapText="1"/>
    </xf>
    <xf numFmtId="0" fontId="39" fillId="4" borderId="135" xfId="10" applyFont="1" applyFill="1" applyBorder="1" applyAlignment="1" applyProtection="1">
      <alignment horizontal="right" vertical="center" textRotation="90"/>
    </xf>
    <xf numFmtId="0" fontId="39" fillId="4" borderId="136" xfId="10" applyFont="1" applyFill="1" applyBorder="1" applyAlignment="1" applyProtection="1">
      <alignment horizontal="right" vertical="center" textRotation="90"/>
    </xf>
    <xf numFmtId="0" fontId="39" fillId="4" borderId="138" xfId="10" applyFont="1" applyFill="1" applyBorder="1" applyAlignment="1" applyProtection="1">
      <alignment horizontal="right" vertical="center" textRotation="90"/>
    </xf>
    <xf numFmtId="43" fontId="2" fillId="4" borderId="40" xfId="10" applyNumberFormat="1" applyFill="1" applyBorder="1" applyAlignment="1" applyProtection="1">
      <alignment horizontal="center"/>
    </xf>
    <xf numFmtId="0" fontId="39" fillId="4" borderId="137" xfId="10" applyFont="1" applyFill="1" applyBorder="1" applyAlignment="1" applyProtection="1">
      <alignment horizontal="right" vertical="center" textRotation="90"/>
    </xf>
    <xf numFmtId="0" fontId="11" fillId="4" borderId="94" xfId="10" applyFont="1" applyFill="1" applyBorder="1" applyAlignment="1" applyProtection="1">
      <alignment horizontal="center" vertical="top" wrapText="1"/>
    </xf>
    <xf numFmtId="0" fontId="11" fillId="4" borderId="0" xfId="10" applyFont="1" applyFill="1" applyBorder="1" applyAlignment="1" applyProtection="1">
      <alignment horizontal="center" vertical="top" wrapText="1"/>
    </xf>
    <xf numFmtId="0" fontId="11" fillId="4" borderId="39" xfId="10" applyFont="1" applyFill="1" applyBorder="1" applyAlignment="1" applyProtection="1">
      <alignment horizontal="center" wrapText="1"/>
    </xf>
    <xf numFmtId="0" fontId="39" fillId="4" borderId="40" xfId="10" applyFont="1" applyFill="1" applyBorder="1" applyAlignment="1" applyProtection="1">
      <alignment horizontal="center" wrapText="1"/>
    </xf>
    <xf numFmtId="0" fontId="39" fillId="4" borderId="38" xfId="10" applyFont="1" applyFill="1" applyBorder="1" applyAlignment="1" applyProtection="1">
      <alignment horizontal="center" wrapText="1"/>
    </xf>
    <xf numFmtId="0" fontId="39" fillId="4" borderId="39" xfId="10" applyFont="1" applyFill="1" applyBorder="1" applyAlignment="1" applyProtection="1">
      <alignment horizontal="center" wrapText="1"/>
    </xf>
    <xf numFmtId="0" fontId="11" fillId="4" borderId="38" xfId="10" applyFont="1" applyFill="1" applyBorder="1" applyAlignment="1" applyProtection="1">
      <alignment horizontal="center" wrapText="1"/>
    </xf>
    <xf numFmtId="44" fontId="14" fillId="4" borderId="101" xfId="10" applyNumberFormat="1" applyFont="1" applyFill="1" applyBorder="1" applyAlignment="1" applyProtection="1">
      <alignment wrapText="1"/>
    </xf>
    <xf numFmtId="0" fontId="14" fillId="4" borderId="107" xfId="10" applyFont="1" applyFill="1" applyBorder="1" applyAlignment="1" applyProtection="1">
      <alignment wrapText="1"/>
    </xf>
    <xf numFmtId="169" fontId="2" fillId="4" borderId="102" xfId="10" applyNumberFormat="1" applyFill="1" applyBorder="1" applyAlignment="1" applyProtection="1">
      <alignment wrapText="1"/>
    </xf>
    <xf numFmtId="0" fontId="20" fillId="4" borderId="88" xfId="10" applyFont="1" applyFill="1" applyBorder="1" applyAlignment="1" applyProtection="1">
      <alignment horizontal="center" wrapText="1"/>
    </xf>
    <xf numFmtId="0" fontId="20" fillId="4" borderId="89" xfId="10" applyFont="1" applyFill="1" applyBorder="1" applyAlignment="1" applyProtection="1">
      <alignment horizontal="center" wrapText="1"/>
    </xf>
    <xf numFmtId="0" fontId="20" fillId="4" borderId="132" xfId="10" applyFont="1" applyFill="1" applyBorder="1" applyAlignment="1" applyProtection="1">
      <alignment horizontal="center" wrapText="1"/>
    </xf>
    <xf numFmtId="0" fontId="11" fillId="12" borderId="34" xfId="10" applyFont="1" applyFill="1" applyBorder="1" applyAlignment="1" applyProtection="1">
      <alignment horizontal="center" wrapText="1"/>
    </xf>
    <xf numFmtId="0" fontId="11" fillId="12" borderId="35" xfId="10" applyFont="1" applyFill="1" applyBorder="1" applyAlignment="1" applyProtection="1">
      <alignment horizontal="center" wrapText="1"/>
    </xf>
    <xf numFmtId="0" fontId="11" fillId="12" borderId="33" xfId="10" applyFont="1" applyFill="1" applyBorder="1" applyAlignment="1" applyProtection="1">
      <alignment horizontal="center" wrapText="1"/>
    </xf>
    <xf numFmtId="0" fontId="11" fillId="15" borderId="69" xfId="10" applyFont="1" applyFill="1" applyBorder="1" applyAlignment="1" applyProtection="1">
      <alignment horizontal="right" wrapText="1"/>
    </xf>
    <xf numFmtId="0" fontId="11" fillId="15" borderId="70" xfId="10" applyFont="1" applyFill="1" applyBorder="1" applyAlignment="1" applyProtection="1">
      <alignment horizontal="right" wrapText="1"/>
    </xf>
    <xf numFmtId="44" fontId="11" fillId="15" borderId="134" xfId="10" applyNumberFormat="1" applyFont="1" applyFill="1" applyBorder="1" applyAlignment="1" applyProtection="1">
      <alignment horizontal="center" wrapText="1"/>
    </xf>
    <xf numFmtId="44" fontId="11" fillId="15" borderId="107" xfId="10" applyNumberFormat="1" applyFont="1" applyFill="1" applyBorder="1" applyAlignment="1" applyProtection="1">
      <alignment horizontal="center" wrapText="1"/>
    </xf>
    <xf numFmtId="0" fontId="24" fillId="4" borderId="131" xfId="10" applyFont="1" applyFill="1" applyBorder="1" applyAlignment="1" applyProtection="1">
      <alignment horizontal="center" vertical="center" wrapText="1"/>
    </xf>
    <xf numFmtId="0" fontId="24" fillId="4" borderId="124" xfId="10" applyFont="1" applyFill="1" applyBorder="1" applyAlignment="1" applyProtection="1">
      <alignment horizontal="center" vertical="center" wrapText="1"/>
    </xf>
    <xf numFmtId="0" fontId="11" fillId="4" borderId="0" xfId="10" applyFont="1" applyFill="1" applyBorder="1" applyAlignment="1" applyProtection="1">
      <alignment horizontal="center" wrapText="1"/>
    </xf>
    <xf numFmtId="0" fontId="37" fillId="4" borderId="0" xfId="10" applyFont="1" applyFill="1" applyBorder="1" applyAlignment="1" applyProtection="1">
      <alignment horizontal="center" vertical="center" wrapText="1"/>
    </xf>
    <xf numFmtId="0" fontId="37" fillId="4" borderId="79" xfId="10" applyFont="1" applyFill="1" applyBorder="1" applyAlignment="1" applyProtection="1">
      <alignment horizontal="center" vertical="center" wrapText="1"/>
    </xf>
    <xf numFmtId="0" fontId="37" fillId="4" borderId="76" xfId="10" applyFont="1" applyFill="1" applyBorder="1" applyAlignment="1" applyProtection="1">
      <alignment horizontal="center" vertical="center" wrapText="1"/>
    </xf>
    <xf numFmtId="0" fontId="37" fillId="4" borderId="77" xfId="10" applyFont="1" applyFill="1" applyBorder="1" applyAlignment="1" applyProtection="1">
      <alignment horizontal="center" vertical="center" wrapText="1"/>
    </xf>
    <xf numFmtId="0" fontId="50" fillId="4" borderId="78" xfId="10" applyFont="1" applyFill="1" applyBorder="1" applyAlignment="1" applyProtection="1">
      <alignment horizontal="right" wrapText="1"/>
    </xf>
    <xf numFmtId="0" fontId="52" fillId="4" borderId="78" xfId="10" applyFont="1" applyFill="1" applyBorder="1" applyAlignment="1" applyProtection="1">
      <alignment horizontal="right" wrapText="1"/>
    </xf>
    <xf numFmtId="0" fontId="2" fillId="4" borderId="90" xfId="10" applyFill="1" applyBorder="1" applyAlignment="1" applyProtection="1">
      <alignment horizontal="center" wrapText="1"/>
    </xf>
    <xf numFmtId="0" fontId="2" fillId="4" borderId="3" xfId="10" applyFill="1" applyBorder="1" applyAlignment="1" applyProtection="1">
      <alignment horizontal="center" wrapText="1"/>
    </xf>
    <xf numFmtId="0" fontId="2" fillId="4" borderId="118" xfId="10" applyFill="1" applyBorder="1" applyAlignment="1" applyProtection="1">
      <alignment horizontal="center" wrapText="1"/>
    </xf>
    <xf numFmtId="14" fontId="2" fillId="4" borderId="3" xfId="10" applyNumberFormat="1" applyFill="1" applyBorder="1" applyAlignment="1" applyProtection="1">
      <alignment horizontal="center" wrapText="1"/>
    </xf>
    <xf numFmtId="14" fontId="2" fillId="4" borderId="118" xfId="10" applyNumberFormat="1" applyFill="1" applyBorder="1" applyAlignment="1" applyProtection="1">
      <alignment horizontal="center" wrapText="1"/>
    </xf>
    <xf numFmtId="0" fontId="11" fillId="4" borderId="121" xfId="10" applyFont="1" applyFill="1" applyBorder="1" applyAlignment="1" applyProtection="1">
      <alignment horizontal="center" vertical="top" wrapText="1"/>
    </xf>
    <xf numFmtId="0" fontId="2" fillId="4" borderId="121" xfId="10" applyFill="1" applyBorder="1" applyAlignment="1" applyProtection="1">
      <alignment horizontal="center" vertical="top" wrapText="1"/>
    </xf>
    <xf numFmtId="0" fontId="2" fillId="4" borderId="0" xfId="10" applyFill="1" applyAlignment="1" applyProtection="1">
      <alignment horizontal="center" vertical="top" wrapText="1"/>
    </xf>
    <xf numFmtId="0" fontId="2" fillId="4" borderId="76" xfId="10" applyFill="1" applyBorder="1" applyAlignment="1" applyProtection="1">
      <alignment horizontal="center" vertical="top" wrapText="1"/>
    </xf>
    <xf numFmtId="0" fontId="14" fillId="4" borderId="123" xfId="10" applyFont="1" applyFill="1" applyBorder="1" applyAlignment="1" applyProtection="1">
      <alignment horizontal="center" vertical="top" wrapText="1"/>
    </xf>
    <xf numFmtId="0" fontId="14" fillId="4" borderId="124" xfId="10" applyFont="1" applyFill="1" applyBorder="1" applyAlignment="1" applyProtection="1">
      <alignment horizontal="center" vertical="top" wrapText="1"/>
    </xf>
    <xf numFmtId="0" fontId="14" fillId="4" borderId="125" xfId="10" applyFont="1" applyFill="1" applyBorder="1" applyAlignment="1" applyProtection="1">
      <alignment horizontal="center" vertical="top" wrapText="1"/>
    </xf>
    <xf numFmtId="0" fontId="14" fillId="4" borderId="126" xfId="10" applyFont="1" applyFill="1" applyBorder="1" applyAlignment="1" applyProtection="1">
      <alignment horizontal="center" vertical="top" wrapText="1"/>
    </xf>
    <xf numFmtId="0" fontId="14" fillId="4" borderId="0" xfId="10" applyFont="1" applyFill="1" applyBorder="1" applyAlignment="1" applyProtection="1">
      <alignment horizontal="center" vertical="top" wrapText="1"/>
    </xf>
    <xf numFmtId="0" fontId="14" fillId="4" borderId="127" xfId="10" applyFont="1" applyFill="1" applyBorder="1" applyAlignment="1" applyProtection="1">
      <alignment horizontal="center" vertical="top" wrapText="1"/>
    </xf>
    <xf numFmtId="0" fontId="14" fillId="4" borderId="128" xfId="10" applyFont="1" applyFill="1" applyBorder="1" applyAlignment="1" applyProtection="1">
      <alignment horizontal="center" vertical="top" wrapText="1"/>
    </xf>
    <xf numFmtId="0" fontId="14" fillId="4" borderId="129" xfId="10" applyFont="1" applyFill="1" applyBorder="1" applyAlignment="1" applyProtection="1">
      <alignment horizontal="center" vertical="top" wrapText="1"/>
    </xf>
    <xf numFmtId="0" fontId="14" fillId="4" borderId="130" xfId="10" applyFont="1" applyFill="1" applyBorder="1" applyAlignment="1" applyProtection="1">
      <alignment horizontal="center" vertical="top" wrapText="1"/>
    </xf>
    <xf numFmtId="0" fontId="2" fillId="4" borderId="93" xfId="10" applyFill="1" applyBorder="1" applyAlignment="1" applyProtection="1">
      <alignment wrapText="1"/>
    </xf>
    <xf numFmtId="0" fontId="2" fillId="4" borderId="69" xfId="10" applyFill="1" applyBorder="1" applyAlignment="1" applyProtection="1">
      <alignment wrapText="1"/>
    </xf>
    <xf numFmtId="0" fontId="50" fillId="4" borderId="81" xfId="10" applyFont="1" applyFill="1" applyBorder="1" applyAlignment="1" applyProtection="1">
      <alignment horizontal="right" wrapText="1"/>
    </xf>
    <xf numFmtId="0" fontId="52" fillId="4" borderId="81" xfId="10" applyFont="1" applyFill="1" applyBorder="1" applyAlignment="1" applyProtection="1">
      <alignment horizontal="right" wrapText="1"/>
    </xf>
    <xf numFmtId="0" fontId="2" fillId="4" borderId="115" xfId="10" applyFill="1" applyBorder="1" applyAlignment="1" applyProtection="1">
      <alignment horizontal="center" wrapText="1"/>
    </xf>
    <xf numFmtId="0" fontId="2" fillId="4" borderId="116" xfId="10" applyFill="1" applyBorder="1" applyAlignment="1" applyProtection="1">
      <alignment horizontal="center" wrapText="1"/>
    </xf>
    <xf numFmtId="0" fontId="2" fillId="4" borderId="117" xfId="10" applyFill="1" applyBorder="1" applyAlignment="1" applyProtection="1">
      <alignment horizontal="center" wrapText="1"/>
    </xf>
    <xf numFmtId="0" fontId="11" fillId="0" borderId="39" xfId="10" applyFont="1" applyBorder="1" applyAlignment="1" applyProtection="1">
      <alignment horizontal="left"/>
    </xf>
    <xf numFmtId="0" fontId="11" fillId="0" borderId="38" xfId="10" applyFont="1" applyBorder="1" applyAlignment="1" applyProtection="1">
      <alignment horizontal="left"/>
    </xf>
    <xf numFmtId="0" fontId="14" fillId="4" borderId="37" xfId="10" applyFont="1" applyFill="1" applyBorder="1" applyAlignment="1" applyProtection="1">
      <alignment wrapText="1"/>
      <protection locked="0"/>
    </xf>
    <xf numFmtId="0" fontId="11" fillId="17" borderId="40" xfId="10" applyFont="1" applyFill="1" applyBorder="1" applyAlignment="1" applyProtection="1">
      <alignment horizontal="left"/>
    </xf>
    <xf numFmtId="0" fontId="11" fillId="17" borderId="38" xfId="10" applyFont="1" applyFill="1" applyBorder="1" applyAlignment="1" applyProtection="1">
      <alignment horizontal="left"/>
    </xf>
    <xf numFmtId="0" fontId="11" fillId="16" borderId="40" xfId="10" applyFont="1" applyFill="1" applyBorder="1" applyAlignment="1" applyProtection="1">
      <alignment horizontal="center"/>
    </xf>
    <xf numFmtId="0" fontId="11" fillId="4" borderId="0" xfId="10" applyFont="1" applyFill="1" applyAlignment="1" applyProtection="1">
      <alignment horizontal="center"/>
    </xf>
    <xf numFmtId="0" fontId="11" fillId="16" borderId="38" xfId="10" applyFont="1" applyFill="1" applyBorder="1" applyAlignment="1" applyProtection="1">
      <alignment horizontal="center"/>
    </xf>
    <xf numFmtId="0" fontId="0" fillId="23" borderId="0" xfId="0" applyNumberFormat="1" applyFill="1"/>
    <xf numFmtId="0" fontId="0" fillId="23" borderId="0" xfId="0" applyNumberFormat="1" applyFill="1" applyAlignment="1">
      <alignment horizontal="left"/>
    </xf>
    <xf numFmtId="0" fontId="26" fillId="23" borderId="0" xfId="0" applyNumberFormat="1" applyFont="1" applyFill="1" applyAlignment="1">
      <alignment horizontal="left"/>
    </xf>
    <xf numFmtId="0" fontId="0" fillId="23" borderId="0" xfId="0" applyNumberFormat="1" applyFont="1" applyFill="1" applyAlignment="1">
      <alignment horizontal="left"/>
    </xf>
    <xf numFmtId="0" fontId="25" fillId="23" borderId="0" xfId="0" applyNumberFormat="1" applyFont="1" applyFill="1" applyAlignment="1">
      <alignment horizontal="left"/>
    </xf>
  </cellXfs>
  <cellStyles count="16">
    <cellStyle name="Comma" xfId="8" builtinId="3"/>
    <cellStyle name="Comma 2" xfId="2"/>
    <cellStyle name="Comma 3" xfId="12"/>
    <cellStyle name="Currency" xfId="9" builtinId="4"/>
    <cellStyle name="Currency 2" xfId="3"/>
    <cellStyle name="Currency 3" xfId="11"/>
    <cellStyle name="Hyperlink" xfId="15" builtinId="8"/>
    <cellStyle name="Normal" xfId="0" builtinId="0"/>
    <cellStyle name="Normal 2" xfId="1"/>
    <cellStyle name="Normal 3" xfId="6"/>
    <cellStyle name="Normal 4" xfId="10"/>
    <cellStyle name="Normal 5" xfId="13"/>
    <cellStyle name="Normal 6" xfId="14"/>
    <cellStyle name="Normal_Sheet1" xfId="5"/>
    <cellStyle name="Normal_Sheet1_1" xfId="7"/>
    <cellStyle name="Percent" xfId="4" builtinId="5"/>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6.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8.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lctcs.edu/assets/images/Advocacy%202010/WorkReadyU-seal_clrweb.jpg" TargetMode="External"/></Relationships>
</file>

<file path=xl/drawings/drawing1.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1031"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07617" cy="83206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786815" cy="821558"/>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45617</xdr:colOff>
      <xdr:row>4</xdr:row>
      <xdr:rowOff>117693</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807617" cy="8320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21897</xdr:colOff>
      <xdr:row>0</xdr:row>
      <xdr:rowOff>10950</xdr:rowOff>
    </xdr:from>
    <xdr:to>
      <xdr:col>1</xdr:col>
      <xdr:colOff>205462</xdr:colOff>
      <xdr:row>2</xdr:row>
      <xdr:rowOff>273708</xdr:rowOff>
    </xdr:to>
    <xdr:pic>
      <xdr:nvPicPr>
        <xdr:cNvPr id="2" name="Picture 7" descr="http://www.lctcs.edu/assets/images/Advocacy%202010/WorkReadyU-seal_clrweb.jpg"/>
        <xdr:cNvPicPr>
          <a:picLocks noChangeAspect="1" noChangeArrowheads="1"/>
        </xdr:cNvPicPr>
      </xdr:nvPicPr>
      <xdr:blipFill>
        <a:blip xmlns:r="http://schemas.openxmlformats.org/officeDocument/2006/relationships" r:link="rId1" cstate="print"/>
        <a:srcRect/>
        <a:stretch>
          <a:fillRect/>
        </a:stretch>
      </xdr:blipFill>
      <xdr:spPr bwMode="auto">
        <a:xfrm>
          <a:off x="21897" y="10950"/>
          <a:ext cx="812215" cy="83425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mayeaux/Local%20Settings/Temporary%20Internet%20Files/Content.Outlook/0AE0YJHF/VA%20Copy%20of%20program_income%20for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Grants/Adult%20Ed/Program%20Income%20Info%20&amp;%20Correspondence/12-13%20LA%20Program%20Income%20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ertification"/>
      <sheetName val="Expenditure Report"/>
      <sheetName val="1000"/>
      <sheetName val="2000"/>
      <sheetName val="3000"/>
      <sheetName val="4000"/>
      <sheetName val="5000"/>
      <sheetName val="6000"/>
      <sheetName val="8000"/>
      <sheetName val="Sheet2"/>
    </sheetNames>
    <sheetDataSet>
      <sheetData sheetId="0" refreshError="1"/>
      <sheetData sheetId="1" refreshError="1">
        <row r="1">
          <cell r="N1" t="str">
            <v xml:space="preserve">Albemarle County </v>
          </cell>
          <cell r="P1" t="str">
            <v>Yes</v>
          </cell>
        </row>
        <row r="2">
          <cell r="N2" t="str">
            <v>Amherst County</v>
          </cell>
          <cell r="P2" t="str">
            <v>No</v>
          </cell>
        </row>
        <row r="3">
          <cell r="N3" t="str">
            <v>Arlington County</v>
          </cell>
        </row>
        <row r="4">
          <cell r="N4" t="str">
            <v>Augusta County</v>
          </cell>
        </row>
        <row r="5">
          <cell r="N5" t="str">
            <v xml:space="preserve">Botetourt County </v>
          </cell>
        </row>
        <row r="6">
          <cell r="N6" t="str">
            <v xml:space="preserve">Carroll County </v>
          </cell>
        </row>
        <row r="7">
          <cell r="N7" t="str">
            <v>Chesterfield County</v>
          </cell>
        </row>
        <row r="8">
          <cell r="N8" t="str">
            <v xml:space="preserve">Craig County </v>
          </cell>
        </row>
        <row r="9">
          <cell r="N9" t="str">
            <v>Cumberland County</v>
          </cell>
        </row>
        <row r="10">
          <cell r="N10" t="str">
            <v xml:space="preserve">Fairfax County </v>
          </cell>
        </row>
        <row r="11">
          <cell r="N11" t="str">
            <v xml:space="preserve">Fauquier County </v>
          </cell>
        </row>
        <row r="12">
          <cell r="N12" t="str">
            <v xml:space="preserve">Franklin County </v>
          </cell>
        </row>
        <row r="13">
          <cell r="N13" t="str">
            <v>Frederick County</v>
          </cell>
        </row>
        <row r="14">
          <cell r="N14" t="str">
            <v xml:space="preserve">Greene County </v>
          </cell>
        </row>
        <row r="15">
          <cell r="N15" t="str">
            <v xml:space="preserve">Hanover County </v>
          </cell>
        </row>
        <row r="16">
          <cell r="N16" t="str">
            <v xml:space="preserve">Henrico County </v>
          </cell>
        </row>
        <row r="17">
          <cell r="N17" t="str">
            <v>Loudoun County</v>
          </cell>
        </row>
        <row r="18">
          <cell r="N18" t="str">
            <v xml:space="preserve">Middlesex County </v>
          </cell>
        </row>
        <row r="19">
          <cell r="N19" t="str">
            <v>Montgomery County</v>
          </cell>
        </row>
        <row r="20">
          <cell r="N20" t="str">
            <v>Orange County</v>
          </cell>
        </row>
        <row r="21">
          <cell r="N21" t="str">
            <v xml:space="preserve">Page County </v>
          </cell>
        </row>
        <row r="22">
          <cell r="N22" t="str">
            <v xml:space="preserve">Prince George County </v>
          </cell>
        </row>
        <row r="23">
          <cell r="N23" t="str">
            <v>Prince William</v>
          </cell>
        </row>
        <row r="24">
          <cell r="N24" t="str">
            <v xml:space="preserve">Roanoke County </v>
          </cell>
        </row>
        <row r="25">
          <cell r="N25" t="str">
            <v>Rockbridge County</v>
          </cell>
        </row>
        <row r="26">
          <cell r="N26" t="str">
            <v xml:space="preserve">Rockingham County </v>
          </cell>
        </row>
        <row r="27">
          <cell r="N27" t="str">
            <v xml:space="preserve">Russell County </v>
          </cell>
        </row>
        <row r="28">
          <cell r="N28" t="str">
            <v>Southampton County</v>
          </cell>
        </row>
        <row r="29">
          <cell r="N29" t="str">
            <v xml:space="preserve">Spotsylvania County </v>
          </cell>
        </row>
        <row r="30">
          <cell r="N30" t="str">
            <v>Washington County</v>
          </cell>
        </row>
        <row r="31">
          <cell r="N31" t="str">
            <v>Wise County</v>
          </cell>
        </row>
        <row r="32">
          <cell r="N32" t="str">
            <v xml:space="preserve">York County </v>
          </cell>
        </row>
        <row r="33">
          <cell r="N33" t="str">
            <v xml:space="preserve">Alexandria City </v>
          </cell>
        </row>
        <row r="34">
          <cell r="N34" t="str">
            <v>Charlottesville City</v>
          </cell>
        </row>
        <row r="35">
          <cell r="N35" t="str">
            <v xml:space="preserve">Danville City </v>
          </cell>
        </row>
        <row r="36">
          <cell r="N36" t="str">
            <v xml:space="preserve">Hampton City </v>
          </cell>
        </row>
        <row r="37">
          <cell r="N37" t="str">
            <v>Newport News City</v>
          </cell>
        </row>
        <row r="38">
          <cell r="N38" t="str">
            <v xml:space="preserve">Norfolk City </v>
          </cell>
        </row>
        <row r="39">
          <cell r="N39" t="str">
            <v xml:space="preserve">Portsmouth City </v>
          </cell>
        </row>
        <row r="40">
          <cell r="N40" t="str">
            <v xml:space="preserve">Richmond City </v>
          </cell>
        </row>
        <row r="41">
          <cell r="N41" t="str">
            <v xml:space="preserve">Roanoke City </v>
          </cell>
        </row>
        <row r="42">
          <cell r="N42" t="str">
            <v xml:space="preserve">Suffolk City </v>
          </cell>
        </row>
        <row r="43">
          <cell r="N43" t="str">
            <v xml:space="preserve">Virginia Beach City </v>
          </cell>
        </row>
        <row r="44">
          <cell r="N44" t="str">
            <v xml:space="preserve">Waynesboro City </v>
          </cell>
        </row>
        <row r="45">
          <cell r="N45" t="str">
            <v xml:space="preserve">Williamsburg-James City County </v>
          </cell>
        </row>
        <row r="46">
          <cell r="N46" t="str">
            <v xml:space="preserve">Franklin City </v>
          </cell>
        </row>
        <row r="47">
          <cell r="N47" t="str">
            <v xml:space="preserve">Chesapeake City </v>
          </cell>
        </row>
        <row r="48">
          <cell r="N48" t="str">
            <v xml:space="preserve">Salem City </v>
          </cell>
        </row>
        <row r="49">
          <cell r="N49" t="str">
            <v xml:space="preserve">Eastern Shore Community College </v>
          </cell>
        </row>
        <row r="50">
          <cell r="N50" t="str">
            <v xml:space="preserve">New River Community College </v>
          </cell>
        </row>
        <row r="51">
          <cell r="N51" t="str">
            <v xml:space="preserve">Southside Virginia Community College </v>
          </cell>
        </row>
        <row r="52">
          <cell r="N52" t="str">
            <v>Rappahannock Community College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heet1"/>
      <sheetName val="Certification"/>
      <sheetName val="Expenditure Report"/>
      <sheetName val="Code 100"/>
      <sheetName val="Code 200"/>
      <sheetName val="Code 300"/>
      <sheetName val="Code 400"/>
      <sheetName val="Code 500"/>
      <sheetName val="Code 600"/>
      <sheetName val="Code 700"/>
      <sheetName val="Code 800"/>
      <sheetName val="Code 900"/>
    </sheetNames>
    <sheetDataSet>
      <sheetData sheetId="0"/>
      <sheetData sheetId="1">
        <row r="3">
          <cell r="A3" t="str">
            <v>Enter New Recipient Info in Cell M2</v>
          </cell>
          <cell r="H3" t="str">
            <v>Yes</v>
          </cell>
          <cell r="J3" t="str">
            <v>Basic</v>
          </cell>
        </row>
        <row r="4">
          <cell r="A4" t="str">
            <v>Acadia Parish School Board</v>
          </cell>
          <cell r="H4" t="str">
            <v>No</v>
          </cell>
          <cell r="J4" t="str">
            <v>Leadership</v>
          </cell>
        </row>
        <row r="5">
          <cell r="A5" t="str">
            <v>Allen Parish School Board</v>
          </cell>
          <cell r="J5" t="str">
            <v>EL/Civics</v>
          </cell>
        </row>
        <row r="6">
          <cell r="A6" t="str">
            <v>Ascension Adult Education</v>
          </cell>
        </row>
        <row r="7">
          <cell r="A7" t="str">
            <v>Avoyelles Parish School Board</v>
          </cell>
        </row>
        <row r="8">
          <cell r="A8" t="str">
            <v>Beauregard Parish Schools</v>
          </cell>
        </row>
        <row r="9">
          <cell r="A9" t="str">
            <v>Bossier Parish Adult Education</v>
          </cell>
        </row>
        <row r="10">
          <cell r="A10" t="str">
            <v>Bossier Parish Community College</v>
          </cell>
        </row>
        <row r="11">
          <cell r="A11" t="str">
            <v>Caddo Parish Public Schools</v>
          </cell>
        </row>
        <row r="12">
          <cell r="A12" t="str">
            <v>Calcasieu Parish School Board</v>
          </cell>
        </row>
        <row r="13">
          <cell r="A13" t="str">
            <v>Caldwell Parish Adult Education</v>
          </cell>
        </row>
        <row r="14">
          <cell r="A14" t="str">
            <v>Catahoula Parish School Board</v>
          </cell>
        </row>
        <row r="15">
          <cell r="A15" t="str">
            <v>Catholic Charities Archdiocese of New Orleans</v>
          </cell>
        </row>
        <row r="16">
          <cell r="A16" t="str">
            <v>Central Louisiana Technical College</v>
          </cell>
        </row>
        <row r="17">
          <cell r="A17" t="str">
            <v>Concordia Parish School Board</v>
          </cell>
        </row>
        <row r="18">
          <cell r="A18" t="str">
            <v>Delgado Community College</v>
          </cell>
        </row>
        <row r="19">
          <cell r="A19" t="str">
            <v>EBR Parish Adult &amp; Continuing Ed</v>
          </cell>
        </row>
        <row r="20">
          <cell r="A20" t="str">
            <v>Evangeline Parish Schools</v>
          </cell>
        </row>
        <row r="21">
          <cell r="A21" t="str">
            <v>Greater Baton Rouge Literacy Coalition</v>
          </cell>
        </row>
        <row r="22">
          <cell r="A22" t="str">
            <v>Hope House, Inc.</v>
          </cell>
        </row>
        <row r="23">
          <cell r="A23" t="str">
            <v>Iberville Parish School Board</v>
          </cell>
        </row>
        <row r="24">
          <cell r="A24" t="str">
            <v>Jefferson Parish Public Schools</v>
          </cell>
        </row>
        <row r="25">
          <cell r="A25" t="str">
            <v>Kedila Family Learning Center</v>
          </cell>
        </row>
        <row r="26">
          <cell r="A26" t="str">
            <v>Lafayette Parish School System</v>
          </cell>
        </row>
        <row r="27">
          <cell r="A27" t="str">
            <v>Lafourche Parish School Board</v>
          </cell>
        </row>
        <row r="28">
          <cell r="A28" t="str">
            <v>L.E. Fletcher Technical Community College</v>
          </cell>
        </row>
        <row r="29">
          <cell r="A29" t="str">
            <v>The Literacy Council of SW LA</v>
          </cell>
        </row>
        <row r="30">
          <cell r="A30" t="str">
            <v>Literacy Works</v>
          </cell>
        </row>
        <row r="31">
          <cell r="A31" t="str">
            <v>Livingston Parish Public Schools</v>
          </cell>
        </row>
        <row r="32">
          <cell r="A32" t="str">
            <v>LA Dept. of Public Safety &amp; Corrections</v>
          </cell>
        </row>
        <row r="33">
          <cell r="A33" t="str">
            <v>Morehouse Parish School Board</v>
          </cell>
        </row>
        <row r="34">
          <cell r="A34" t="str">
            <v>Natchitoches Parish School Board</v>
          </cell>
        </row>
        <row r="35">
          <cell r="A35" t="str">
            <v>Northshore Technical Community College</v>
          </cell>
        </row>
        <row r="36">
          <cell r="A36" t="str">
            <v>Northwest Louisiana Technical College</v>
          </cell>
        </row>
        <row r="37">
          <cell r="A37" t="str">
            <v>Ouachita Parish School Board</v>
          </cell>
        </row>
        <row r="38">
          <cell r="A38" t="str">
            <v>Progressive Education Program, Inc.</v>
          </cell>
        </row>
        <row r="39">
          <cell r="A39" t="str">
            <v>Quad Area Community Action Agency</v>
          </cell>
        </row>
        <row r="40">
          <cell r="A40" t="str">
            <v>Rapides Parish School Board</v>
          </cell>
        </row>
        <row r="41">
          <cell r="A41" t="str">
            <v>River Parishes Community College</v>
          </cell>
        </row>
        <row r="42">
          <cell r="A42" t="str">
            <v>Sabine Parish School Board</v>
          </cell>
        </row>
        <row r="43">
          <cell r="A43" t="str">
            <v>Southern University at Shreveport</v>
          </cell>
        </row>
        <row r="44">
          <cell r="A44" t="str">
            <v>St. Bernard Parish Adult Education</v>
          </cell>
        </row>
        <row r="45">
          <cell r="A45" t="str">
            <v>St. Charles Parish School Board/ADED</v>
          </cell>
        </row>
        <row r="46">
          <cell r="A46" t="str">
            <v>St. Mary Parish School Board</v>
          </cell>
        </row>
        <row r="47">
          <cell r="A47" t="str">
            <v>Terrebonne Parish School District</v>
          </cell>
        </row>
        <row r="48">
          <cell r="A48" t="str">
            <v>Vernon Parish School Board</v>
          </cell>
        </row>
        <row r="49">
          <cell r="A49" t="str">
            <v>Vermillion Parish School Board</v>
          </cell>
        </row>
        <row r="50">
          <cell r="A50" t="str">
            <v>VITA</v>
          </cell>
        </row>
        <row r="51">
          <cell r="A51" t="str">
            <v>Washington Parish/City of Bogalusa</v>
          </cell>
        </row>
        <row r="52">
          <cell r="A52" t="str">
            <v>West Carroll Parish School Board</v>
          </cell>
        </row>
        <row r="53">
          <cell r="A53" t="str">
            <v>Winn Parish School Board</v>
          </cell>
        </row>
        <row r="54">
          <cell r="A54" t="str">
            <v>YMCA of Greater New Orleans</v>
          </cell>
        </row>
        <row r="55">
          <cell r="A55" t="str">
            <v>Youth Empowerment Project</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93"/>
  <sheetViews>
    <sheetView topLeftCell="A76" workbookViewId="0">
      <selection activeCell="A87" sqref="A87:H93"/>
    </sheetView>
  </sheetViews>
  <sheetFormatPr defaultRowHeight="15"/>
  <cols>
    <col min="1" max="1" width="46.54296875" bestFit="1" customWidth="1"/>
    <col min="3" max="3" width="18.1796875" bestFit="1" customWidth="1"/>
    <col min="4" max="4" width="21" bestFit="1" customWidth="1"/>
    <col min="5" max="6" width="18.1796875" bestFit="1" customWidth="1"/>
    <col min="10" max="10" width="38" bestFit="1" customWidth="1"/>
    <col min="11" max="11" width="9" bestFit="1" customWidth="1"/>
    <col min="12" max="12" width="38.54296875" style="46" bestFit="1" customWidth="1"/>
    <col min="13" max="13" width="17.54296875" style="46" bestFit="1" customWidth="1"/>
    <col min="14" max="14" width="12.1796875" style="46" bestFit="1" customWidth="1"/>
    <col min="15" max="15" width="5.08984375" style="46" bestFit="1" customWidth="1"/>
    <col min="16" max="16" width="10.54296875" style="46" bestFit="1" customWidth="1"/>
  </cols>
  <sheetData>
    <row r="1" spans="1:16" ht="15.6">
      <c r="A1" s="227">
        <v>2012</v>
      </c>
      <c r="C1" s="117" t="s">
        <v>48</v>
      </c>
      <c r="E1" s="43" t="s">
        <v>45</v>
      </c>
      <c r="F1" s="43" t="s">
        <v>48</v>
      </c>
      <c r="G1" s="43" t="s">
        <v>344</v>
      </c>
      <c r="H1" s="43"/>
      <c r="J1" s="41" t="s">
        <v>56</v>
      </c>
      <c r="K1" s="41" t="s">
        <v>57</v>
      </c>
      <c r="L1" s="45" t="s">
        <v>42</v>
      </c>
      <c r="M1" s="45" t="s">
        <v>93</v>
      </c>
      <c r="N1" s="45" t="s">
        <v>43</v>
      </c>
      <c r="O1" s="45" t="s">
        <v>45</v>
      </c>
      <c r="P1" s="45" t="s">
        <v>46</v>
      </c>
    </row>
    <row r="2" spans="1:16">
      <c r="A2" s="227">
        <v>2013</v>
      </c>
      <c r="C2" s="41" t="s">
        <v>45</v>
      </c>
      <c r="E2" s="41" t="s">
        <v>51</v>
      </c>
      <c r="F2" s="117" t="s">
        <v>51</v>
      </c>
      <c r="G2" s="117" t="s">
        <v>343</v>
      </c>
      <c r="H2" s="41"/>
      <c r="J2" s="41" t="str">
        <f>IF('AED Original Budget'!K2="","Enter New Recipient Information in Cell K2",'AED Original Budget'!K2)</f>
        <v>Enter New Recipient Information in Cell K2</v>
      </c>
      <c r="K2" s="146" t="s">
        <v>41</v>
      </c>
      <c r="L2" s="41" t="str">
        <f>IF('AED Original Budget'!K4="","Enter New Recipient Information in Cell K2",'AED Original Budget'!K4)</f>
        <v>Enter New Recipient Information in Cell K2</v>
      </c>
      <c r="N2" s="41" t="str">
        <f>IF('AED Original Budget'!K6="","Enter New Recipient Information in Cell K2",'AED Original Budget'!K6)</f>
        <v>Enter New Recipient Information in Cell K2</v>
      </c>
      <c r="O2" s="41" t="str">
        <f>IF('AED Original Budget'!M6="","Enter New Recipient Information in Cell K2",'AED Original Budget'!M6)</f>
        <v>LA</v>
      </c>
      <c r="P2" s="41" t="str">
        <f>IF('AED Original Budget'!O6="","Enter New Recipient Information in Cell K2",'AED Original Budget'!O6)</f>
        <v>Enter New Recipient Information in Cell K2</v>
      </c>
    </row>
    <row r="3" spans="1:16">
      <c r="A3" s="227">
        <v>2014</v>
      </c>
      <c r="C3" s="117" t="s">
        <v>344</v>
      </c>
      <c r="E3" s="117" t="s">
        <v>493</v>
      </c>
      <c r="F3" s="117" t="s">
        <v>375</v>
      </c>
      <c r="G3" s="41"/>
      <c r="H3" s="41"/>
      <c r="J3" s="229" t="s">
        <v>345</v>
      </c>
      <c r="K3" s="47">
        <v>0.114417</v>
      </c>
      <c r="L3" s="46" t="s">
        <v>163</v>
      </c>
      <c r="N3" s="46" t="s">
        <v>162</v>
      </c>
      <c r="O3" s="46" t="s">
        <v>89</v>
      </c>
      <c r="P3" s="46">
        <v>71351</v>
      </c>
    </row>
    <row r="4" spans="1:16">
      <c r="A4" s="227">
        <v>2015</v>
      </c>
      <c r="F4" s="41" t="s">
        <v>52</v>
      </c>
      <c r="G4" s="41"/>
      <c r="H4" s="41"/>
      <c r="J4" s="231" t="s">
        <v>361</v>
      </c>
      <c r="K4" s="47"/>
      <c r="L4" s="46" t="s">
        <v>370</v>
      </c>
      <c r="N4" s="46" t="s">
        <v>127</v>
      </c>
      <c r="O4" s="46" t="s">
        <v>89</v>
      </c>
      <c r="P4" s="46">
        <v>70806</v>
      </c>
    </row>
    <row r="5" spans="1:16">
      <c r="A5" s="227">
        <v>2016</v>
      </c>
      <c r="F5" s="117" t="s">
        <v>481</v>
      </c>
      <c r="G5" s="41"/>
      <c r="H5" s="41"/>
      <c r="J5" s="229" t="s">
        <v>60</v>
      </c>
      <c r="K5" s="47">
        <v>3.3529999999999997E-2</v>
      </c>
      <c r="L5" s="46" t="s">
        <v>161</v>
      </c>
      <c r="M5" s="46" t="s">
        <v>160</v>
      </c>
      <c r="N5" s="46" t="s">
        <v>159</v>
      </c>
      <c r="O5" s="46" t="s">
        <v>89</v>
      </c>
      <c r="P5" s="46">
        <v>71006</v>
      </c>
    </row>
    <row r="6" spans="1:16">
      <c r="A6" s="227">
        <v>2017</v>
      </c>
      <c r="G6" s="41"/>
      <c r="H6" s="41"/>
      <c r="J6" s="229" t="s">
        <v>61</v>
      </c>
      <c r="K6" s="146" t="s">
        <v>41</v>
      </c>
      <c r="L6" s="46" t="s">
        <v>157</v>
      </c>
      <c r="N6" s="46" t="s">
        <v>158</v>
      </c>
      <c r="O6" s="46" t="s">
        <v>89</v>
      </c>
      <c r="P6" s="46">
        <v>71111</v>
      </c>
    </row>
    <row r="7" spans="1:16">
      <c r="A7" s="227">
        <v>2018</v>
      </c>
      <c r="G7" s="41"/>
      <c r="H7" s="41"/>
      <c r="J7" s="229" t="s">
        <v>62</v>
      </c>
      <c r="K7" s="47">
        <v>6.8350999999999995E-2</v>
      </c>
      <c r="L7" s="46" t="s">
        <v>156</v>
      </c>
      <c r="M7" s="46" t="s">
        <v>155</v>
      </c>
      <c r="N7" s="46" t="s">
        <v>111</v>
      </c>
      <c r="O7" s="46" t="s">
        <v>89</v>
      </c>
      <c r="P7" s="46" t="s">
        <v>154</v>
      </c>
    </row>
    <row r="8" spans="1:16">
      <c r="A8" s="227"/>
      <c r="F8" s="41"/>
      <c r="G8" s="41"/>
      <c r="H8" s="41"/>
      <c r="J8" s="229" t="s">
        <v>63</v>
      </c>
      <c r="K8" s="47">
        <v>4.7010000000000003E-2</v>
      </c>
      <c r="L8" s="46" t="s">
        <v>153</v>
      </c>
      <c r="N8" s="46" t="s">
        <v>134</v>
      </c>
      <c r="O8" s="46" t="s">
        <v>89</v>
      </c>
      <c r="P8" s="46">
        <v>70615</v>
      </c>
    </row>
    <row r="9" spans="1:16">
      <c r="A9" s="227"/>
      <c r="J9" s="231" t="s">
        <v>360</v>
      </c>
      <c r="K9" s="47"/>
      <c r="L9" s="46" t="s">
        <v>362</v>
      </c>
      <c r="N9" s="46" t="s">
        <v>127</v>
      </c>
      <c r="O9" s="46" t="s">
        <v>89</v>
      </c>
      <c r="P9" s="46">
        <v>70805</v>
      </c>
    </row>
    <row r="10" spans="1:16">
      <c r="J10" s="229" t="s">
        <v>64</v>
      </c>
      <c r="K10" s="47">
        <v>0.11015800000000001</v>
      </c>
      <c r="L10" s="46" t="s">
        <v>150</v>
      </c>
      <c r="M10" s="46" t="s">
        <v>151</v>
      </c>
      <c r="N10" s="46" t="s">
        <v>152</v>
      </c>
      <c r="O10" s="46" t="s">
        <v>89</v>
      </c>
      <c r="P10" s="46">
        <v>71340</v>
      </c>
    </row>
    <row r="11" spans="1:16">
      <c r="A11" s="117" t="s">
        <v>475</v>
      </c>
      <c r="J11" s="229" t="s">
        <v>65</v>
      </c>
      <c r="K11" s="146" t="s">
        <v>41</v>
      </c>
      <c r="L11" s="46" t="s">
        <v>149</v>
      </c>
      <c r="N11" s="46" t="s">
        <v>88</v>
      </c>
      <c r="O11" s="46" t="s">
        <v>89</v>
      </c>
      <c r="P11" s="46">
        <v>70113</v>
      </c>
    </row>
    <row r="12" spans="1:16">
      <c r="A12" s="117" t="s">
        <v>476</v>
      </c>
      <c r="J12" s="229" t="s">
        <v>346</v>
      </c>
      <c r="K12" s="146" t="s">
        <v>41</v>
      </c>
      <c r="L12" s="46" t="s">
        <v>146</v>
      </c>
      <c r="M12" s="46" t="s">
        <v>147</v>
      </c>
      <c r="N12" s="46" t="s">
        <v>148</v>
      </c>
      <c r="O12" s="46" t="s">
        <v>89</v>
      </c>
      <c r="P12" s="46">
        <v>71302</v>
      </c>
    </row>
    <row r="13" spans="1:16">
      <c r="J13" s="229" t="s">
        <v>66</v>
      </c>
      <c r="K13" s="146" t="s">
        <v>41</v>
      </c>
      <c r="L13" s="46" t="s">
        <v>145</v>
      </c>
      <c r="N13" s="46" t="s">
        <v>88</v>
      </c>
      <c r="O13" s="46" t="s">
        <v>89</v>
      </c>
      <c r="P13" s="46" t="s">
        <v>144</v>
      </c>
    </row>
    <row r="14" spans="1:16">
      <c r="J14" s="229" t="s">
        <v>347</v>
      </c>
      <c r="K14" s="146" t="s">
        <v>41</v>
      </c>
      <c r="L14" s="227" t="s">
        <v>348</v>
      </c>
      <c r="M14" s="46" t="s">
        <v>91</v>
      </c>
      <c r="N14" s="46" t="s">
        <v>127</v>
      </c>
      <c r="O14" s="46" t="s">
        <v>89</v>
      </c>
      <c r="P14" s="46">
        <v>70815</v>
      </c>
    </row>
    <row r="15" spans="1:16">
      <c r="D15">
        <v>1</v>
      </c>
      <c r="E15" t="s">
        <v>1</v>
      </c>
      <c r="J15" s="229" t="s">
        <v>364</v>
      </c>
      <c r="K15" s="146"/>
      <c r="L15" s="227" t="s">
        <v>365</v>
      </c>
      <c r="N15" s="46" t="s">
        <v>109</v>
      </c>
      <c r="O15" s="46" t="s">
        <v>89</v>
      </c>
      <c r="P15" s="46" t="s">
        <v>366</v>
      </c>
    </row>
    <row r="16" spans="1:16">
      <c r="D16">
        <v>2</v>
      </c>
      <c r="E16" t="s">
        <v>2</v>
      </c>
      <c r="J16" s="229" t="s">
        <v>67</v>
      </c>
      <c r="K16" s="146" t="s">
        <v>41</v>
      </c>
      <c r="L16" s="46" t="s">
        <v>143</v>
      </c>
      <c r="N16" s="46" t="s">
        <v>88</v>
      </c>
      <c r="O16" s="46" t="s">
        <v>89</v>
      </c>
      <c r="P16" s="46">
        <v>70130</v>
      </c>
    </row>
    <row r="17" spans="1:16">
      <c r="D17">
        <v>3</v>
      </c>
      <c r="E17" t="s">
        <v>15</v>
      </c>
      <c r="J17" s="229" t="s">
        <v>68</v>
      </c>
      <c r="K17" s="47">
        <v>5.1208999999999998E-2</v>
      </c>
      <c r="L17" s="46" t="s">
        <v>140</v>
      </c>
      <c r="M17" s="46" t="s">
        <v>141</v>
      </c>
      <c r="N17" s="46" t="s">
        <v>142</v>
      </c>
      <c r="O17" s="46" t="s">
        <v>89</v>
      </c>
      <c r="P17" s="46">
        <v>70764</v>
      </c>
    </row>
    <row r="18" spans="1:16">
      <c r="D18">
        <v>4</v>
      </c>
      <c r="E18" t="s">
        <v>3</v>
      </c>
      <c r="J18" s="229" t="s">
        <v>69</v>
      </c>
      <c r="K18" s="47">
        <v>9.4695000000000001E-2</v>
      </c>
      <c r="L18" s="46" t="s">
        <v>371</v>
      </c>
      <c r="N18" s="46" t="s">
        <v>372</v>
      </c>
      <c r="O18" s="46" t="s">
        <v>89</v>
      </c>
      <c r="P18" s="46">
        <v>70121</v>
      </c>
    </row>
    <row r="19" spans="1:16">
      <c r="D19">
        <v>5</v>
      </c>
      <c r="E19" t="s">
        <v>4</v>
      </c>
      <c r="J19" s="229" t="s">
        <v>70</v>
      </c>
      <c r="K19" s="47">
        <v>4.6974000000000002E-2</v>
      </c>
      <c r="L19" s="46" t="s">
        <v>274</v>
      </c>
      <c r="M19" s="46" t="s">
        <v>139</v>
      </c>
      <c r="N19" s="46" t="s">
        <v>98</v>
      </c>
      <c r="O19" s="46" t="s">
        <v>89</v>
      </c>
      <c r="P19" s="46" t="s">
        <v>138</v>
      </c>
    </row>
    <row r="20" spans="1:16">
      <c r="A20" s="404" t="s">
        <v>547</v>
      </c>
      <c r="D20">
        <v>6</v>
      </c>
      <c r="E20" t="s">
        <v>5</v>
      </c>
      <c r="J20" s="229" t="s">
        <v>71</v>
      </c>
      <c r="K20" s="47">
        <v>5.5481999999999997E-2</v>
      </c>
      <c r="L20" s="46" t="s">
        <v>137</v>
      </c>
      <c r="M20" s="46" t="s">
        <v>136</v>
      </c>
      <c r="N20" s="46" t="s">
        <v>135</v>
      </c>
      <c r="O20" s="46" t="s">
        <v>89</v>
      </c>
      <c r="P20" s="46">
        <v>70302</v>
      </c>
    </row>
    <row r="21" spans="1:16">
      <c r="A21" s="401">
        <v>41820</v>
      </c>
      <c r="D21">
        <v>7</v>
      </c>
      <c r="E21" t="s">
        <v>6</v>
      </c>
      <c r="J21" s="229" t="s">
        <v>363</v>
      </c>
      <c r="K21" s="47"/>
      <c r="L21" s="46" t="s">
        <v>373</v>
      </c>
      <c r="N21" s="46" t="s">
        <v>374</v>
      </c>
      <c r="O21" s="46" t="s">
        <v>89</v>
      </c>
      <c r="P21" s="46">
        <v>70395</v>
      </c>
    </row>
    <row r="22" spans="1:16">
      <c r="A22" s="401">
        <v>42185</v>
      </c>
      <c r="D22">
        <v>8</v>
      </c>
      <c r="E22" t="s">
        <v>7</v>
      </c>
      <c r="J22" s="229" t="s">
        <v>72</v>
      </c>
      <c r="K22" s="146" t="s">
        <v>41</v>
      </c>
      <c r="L22" s="46" t="s">
        <v>133</v>
      </c>
      <c r="N22" s="46" t="s">
        <v>134</v>
      </c>
      <c r="O22" s="46" t="s">
        <v>89</v>
      </c>
      <c r="P22" s="46" t="s">
        <v>312</v>
      </c>
    </row>
    <row r="23" spans="1:16">
      <c r="A23" s="401">
        <v>42551</v>
      </c>
      <c r="D23">
        <v>9</v>
      </c>
      <c r="E23" t="s">
        <v>8</v>
      </c>
      <c r="J23" s="229" t="s">
        <v>73</v>
      </c>
      <c r="K23" s="47">
        <v>4.4888999999999998E-2</v>
      </c>
      <c r="L23" s="46" t="s">
        <v>130</v>
      </c>
      <c r="M23" s="46" t="s">
        <v>131</v>
      </c>
      <c r="N23" s="46" t="s">
        <v>132</v>
      </c>
      <c r="O23" s="46" t="s">
        <v>89</v>
      </c>
      <c r="P23" s="46">
        <v>70754</v>
      </c>
    </row>
    <row r="24" spans="1:16">
      <c r="A24" s="401">
        <v>42916</v>
      </c>
      <c r="J24" s="229" t="s">
        <v>349</v>
      </c>
      <c r="K24" s="146" t="s">
        <v>41</v>
      </c>
      <c r="L24" s="227" t="s">
        <v>350</v>
      </c>
      <c r="N24" s="227" t="s">
        <v>122</v>
      </c>
      <c r="O24" s="227" t="s">
        <v>89</v>
      </c>
      <c r="P24" s="227" t="s">
        <v>351</v>
      </c>
    </row>
    <row r="25" spans="1:16">
      <c r="A25" s="401">
        <v>43281</v>
      </c>
      <c r="D25">
        <v>11</v>
      </c>
      <c r="E25" t="s">
        <v>16</v>
      </c>
      <c r="J25" s="139" t="s">
        <v>74</v>
      </c>
      <c r="K25" s="146" t="s">
        <v>41</v>
      </c>
      <c r="L25" s="46" t="s">
        <v>129</v>
      </c>
      <c r="M25" s="46" t="s">
        <v>128</v>
      </c>
      <c r="N25" s="46" t="s">
        <v>127</v>
      </c>
      <c r="O25" s="46" t="s">
        <v>89</v>
      </c>
      <c r="P25" s="46" t="s">
        <v>126</v>
      </c>
    </row>
    <row r="26" spans="1:16">
      <c r="A26" s="401">
        <v>43646</v>
      </c>
      <c r="D26">
        <v>12</v>
      </c>
      <c r="E26" t="s">
        <v>2</v>
      </c>
      <c r="J26" s="139" t="s">
        <v>75</v>
      </c>
      <c r="K26" s="146" t="s">
        <v>41</v>
      </c>
      <c r="L26" s="46" t="s">
        <v>125</v>
      </c>
      <c r="N26" s="46" t="s">
        <v>124</v>
      </c>
      <c r="O26" s="46" t="s">
        <v>89</v>
      </c>
      <c r="P26" s="46">
        <v>70427</v>
      </c>
    </row>
    <row r="27" spans="1:16">
      <c r="A27" s="401">
        <v>44012</v>
      </c>
      <c r="D27">
        <v>13</v>
      </c>
      <c r="E27" t="s">
        <v>15</v>
      </c>
      <c r="J27" s="139" t="s">
        <v>76</v>
      </c>
      <c r="K27" s="146" t="s">
        <v>41</v>
      </c>
      <c r="L27" s="227" t="s">
        <v>477</v>
      </c>
      <c r="M27" s="46" t="s">
        <v>123</v>
      </c>
      <c r="N27" s="227" t="s">
        <v>478</v>
      </c>
      <c r="O27" s="46" t="s">
        <v>89</v>
      </c>
      <c r="P27" s="46">
        <v>71055</v>
      </c>
    </row>
    <row r="28" spans="1:16">
      <c r="A28" s="401">
        <v>44377</v>
      </c>
      <c r="D28">
        <v>14</v>
      </c>
      <c r="E28" t="s">
        <v>3</v>
      </c>
      <c r="J28" s="139" t="s">
        <v>77</v>
      </c>
      <c r="K28" s="146" t="s">
        <v>41</v>
      </c>
      <c r="L28" s="140" t="s">
        <v>275</v>
      </c>
      <c r="M28" s="140"/>
      <c r="N28" s="140" t="s">
        <v>120</v>
      </c>
      <c r="O28" s="140" t="s">
        <v>89</v>
      </c>
      <c r="P28" s="140" t="s">
        <v>121</v>
      </c>
    </row>
    <row r="29" spans="1:16">
      <c r="A29" s="401">
        <v>44742</v>
      </c>
      <c r="D29">
        <v>15</v>
      </c>
      <c r="E29" t="s">
        <v>4</v>
      </c>
      <c r="J29" s="139" t="s">
        <v>78</v>
      </c>
      <c r="K29" s="146" t="s">
        <v>41</v>
      </c>
      <c r="L29" s="46" t="s">
        <v>119</v>
      </c>
      <c r="N29" s="46" t="s">
        <v>118</v>
      </c>
      <c r="O29" s="46" t="s">
        <v>89</v>
      </c>
      <c r="P29" s="46">
        <v>70401</v>
      </c>
    </row>
    <row r="30" spans="1:16">
      <c r="A30" s="401">
        <v>45107</v>
      </c>
      <c r="D30">
        <v>16</v>
      </c>
      <c r="E30" t="s">
        <v>5</v>
      </c>
      <c r="J30" s="139" t="s">
        <v>79</v>
      </c>
      <c r="K30" s="146" t="s">
        <v>41</v>
      </c>
      <c r="L30" s="46" t="s">
        <v>115</v>
      </c>
      <c r="M30" s="46" t="s">
        <v>116</v>
      </c>
      <c r="N30" s="46" t="s">
        <v>117</v>
      </c>
      <c r="O30" s="46" t="s">
        <v>89</v>
      </c>
      <c r="P30" s="46">
        <v>70778</v>
      </c>
    </row>
    <row r="31" spans="1:16">
      <c r="D31">
        <v>17</v>
      </c>
      <c r="E31" t="s">
        <v>6</v>
      </c>
      <c r="J31" s="229" t="s">
        <v>352</v>
      </c>
      <c r="K31" s="47">
        <v>7.9000000000000001E-2</v>
      </c>
      <c r="L31" s="46" t="s">
        <v>114</v>
      </c>
      <c r="M31" s="46" t="s">
        <v>113</v>
      </c>
      <c r="N31" s="46" t="s">
        <v>112</v>
      </c>
      <c r="O31" s="46" t="s">
        <v>89</v>
      </c>
      <c r="P31" s="46">
        <v>71449</v>
      </c>
    </row>
    <row r="32" spans="1:16">
      <c r="D32">
        <v>18</v>
      </c>
      <c r="E32" t="s">
        <v>7</v>
      </c>
      <c r="J32" s="229" t="s">
        <v>353</v>
      </c>
      <c r="K32" s="146" t="s">
        <v>41</v>
      </c>
      <c r="L32" s="227" t="s">
        <v>354</v>
      </c>
      <c r="N32" s="227" t="s">
        <v>355</v>
      </c>
      <c r="O32" s="46" t="s">
        <v>89</v>
      </c>
      <c r="P32" s="46">
        <v>70084</v>
      </c>
    </row>
    <row r="33" spans="1:16">
      <c r="D33">
        <v>19</v>
      </c>
      <c r="E33" t="s">
        <v>8</v>
      </c>
      <c r="J33" s="229" t="s">
        <v>356</v>
      </c>
      <c r="K33" s="146" t="s">
        <v>41</v>
      </c>
      <c r="L33" s="227" t="s">
        <v>357</v>
      </c>
      <c r="N33" s="227" t="s">
        <v>164</v>
      </c>
      <c r="O33" s="227" t="s">
        <v>89</v>
      </c>
      <c r="P33" s="46">
        <v>70526</v>
      </c>
    </row>
    <row r="34" spans="1:16">
      <c r="J34" s="229" t="s">
        <v>367</v>
      </c>
      <c r="K34" s="146"/>
      <c r="L34" s="227" t="s">
        <v>368</v>
      </c>
      <c r="N34" s="227" t="s">
        <v>134</v>
      </c>
      <c r="O34" s="227" t="s">
        <v>89</v>
      </c>
      <c r="P34" s="46" t="s">
        <v>369</v>
      </c>
    </row>
    <row r="35" spans="1:16">
      <c r="J35" s="139" t="s">
        <v>80</v>
      </c>
      <c r="K35" s="47">
        <v>0.111419</v>
      </c>
      <c r="L35" s="46" t="s">
        <v>110</v>
      </c>
      <c r="N35" s="46" t="s">
        <v>109</v>
      </c>
      <c r="O35" s="46" t="s">
        <v>89</v>
      </c>
      <c r="P35" s="46">
        <v>70043</v>
      </c>
    </row>
    <row r="36" spans="1:16">
      <c r="A36" t="s">
        <v>271</v>
      </c>
      <c r="B36" t="s">
        <v>269</v>
      </c>
      <c r="C36" s="118" t="s">
        <v>270</v>
      </c>
      <c r="D36" t="s">
        <v>268</v>
      </c>
      <c r="E36" s="118" t="s">
        <v>267</v>
      </c>
      <c r="F36" s="118" t="s">
        <v>273</v>
      </c>
      <c r="G36" s="118" t="s">
        <v>272</v>
      </c>
      <c r="J36" s="139" t="s">
        <v>81</v>
      </c>
      <c r="K36" s="47">
        <v>6.3206999999999999E-2</v>
      </c>
      <c r="L36" s="46" t="s">
        <v>107</v>
      </c>
      <c r="N36" s="46" t="s">
        <v>108</v>
      </c>
      <c r="O36" s="46" t="s">
        <v>89</v>
      </c>
      <c r="P36" s="46">
        <v>70070</v>
      </c>
    </row>
    <row r="37" spans="1:16">
      <c r="A37" s="360" t="str">
        <f t="shared" ref="A37:A68" si="0">B37&amp;"     "&amp;C37&amp;"     "&amp;D37</f>
        <v>2011     Federal     Adult Basic Education</v>
      </c>
      <c r="B37" s="361">
        <v>2011</v>
      </c>
      <c r="C37" s="362" t="s">
        <v>48</v>
      </c>
      <c r="D37" s="363" t="s">
        <v>51</v>
      </c>
      <c r="E37" s="362">
        <v>211101</v>
      </c>
      <c r="F37" s="362">
        <v>430002</v>
      </c>
      <c r="G37" s="362" t="str">
        <f t="shared" ref="G37:G49" si="1">"Fund"&amp;" "&amp;E37&amp;"   "&amp;"ORG"&amp;" "&amp;F37</f>
        <v>Fund 211101   ORG 430002</v>
      </c>
      <c r="H37" s="360"/>
      <c r="J37" s="139" t="s">
        <v>82</v>
      </c>
      <c r="K37" s="47">
        <v>6.4896999999999996E-2</v>
      </c>
      <c r="L37" s="46" t="s">
        <v>106</v>
      </c>
      <c r="M37" s="46" t="s">
        <v>105</v>
      </c>
      <c r="N37" s="46" t="s">
        <v>104</v>
      </c>
      <c r="O37" s="46" t="s">
        <v>89</v>
      </c>
      <c r="P37" s="46">
        <v>70522</v>
      </c>
    </row>
    <row r="38" spans="1:16">
      <c r="A38" s="360" t="str">
        <f t="shared" si="0"/>
        <v>2011     Federal     AE Basic/Family Lit</v>
      </c>
      <c r="B38" s="361">
        <v>2011</v>
      </c>
      <c r="C38" s="362" t="s">
        <v>48</v>
      </c>
      <c r="D38" s="363" t="s">
        <v>359</v>
      </c>
      <c r="E38" s="362">
        <v>211151</v>
      </c>
      <c r="F38" s="362">
        <v>430002</v>
      </c>
      <c r="G38" s="362" t="str">
        <f t="shared" si="1"/>
        <v>Fund 211151   ORG 430002</v>
      </c>
      <c r="H38" s="360"/>
      <c r="J38" s="139" t="s">
        <v>83</v>
      </c>
      <c r="K38" s="47">
        <v>5.7605999999999997E-2</v>
      </c>
      <c r="L38" s="46" t="s">
        <v>101</v>
      </c>
      <c r="M38" s="46" t="s">
        <v>102</v>
      </c>
      <c r="N38" s="46" t="s">
        <v>103</v>
      </c>
      <c r="O38" s="46" t="s">
        <v>89</v>
      </c>
      <c r="P38" s="46">
        <v>70360</v>
      </c>
    </row>
    <row r="39" spans="1:16">
      <c r="A39" s="360" t="str">
        <f t="shared" si="0"/>
        <v>2011     Federal     EL/Civics</v>
      </c>
      <c r="B39" s="361">
        <v>2011</v>
      </c>
      <c r="C39" s="362" t="s">
        <v>48</v>
      </c>
      <c r="D39" s="363" t="s">
        <v>52</v>
      </c>
      <c r="E39" s="362">
        <v>211251</v>
      </c>
      <c r="F39" s="362">
        <v>430002</v>
      </c>
      <c r="G39" s="362" t="str">
        <f t="shared" si="1"/>
        <v>Fund 211251   ORG 430002</v>
      </c>
      <c r="H39" s="360"/>
      <c r="J39" s="139" t="s">
        <v>84</v>
      </c>
      <c r="K39" s="146" t="s">
        <v>41</v>
      </c>
      <c r="L39" s="46" t="s">
        <v>99</v>
      </c>
      <c r="N39" s="46" t="s">
        <v>98</v>
      </c>
      <c r="O39" s="46" t="s">
        <v>89</v>
      </c>
      <c r="P39" s="46">
        <v>70501</v>
      </c>
    </row>
    <row r="40" spans="1:16">
      <c r="A40" s="360" t="str">
        <f t="shared" si="0"/>
        <v>2011     Federal     Leadership/Supplemental</v>
      </c>
      <c r="B40" s="361">
        <v>2011</v>
      </c>
      <c r="C40" s="362" t="s">
        <v>48</v>
      </c>
      <c r="D40" s="363" t="s">
        <v>375</v>
      </c>
      <c r="E40" s="362">
        <v>211201</v>
      </c>
      <c r="F40" s="362">
        <v>430002</v>
      </c>
      <c r="G40" s="362" t="str">
        <f t="shared" si="1"/>
        <v>Fund 211201   ORG 430002</v>
      </c>
      <c r="H40" s="360"/>
      <c r="J40" s="229" t="s">
        <v>358</v>
      </c>
      <c r="K40" s="47">
        <v>5.9324000000000002E-2</v>
      </c>
      <c r="L40" s="46" t="s">
        <v>96</v>
      </c>
      <c r="M40" s="46" t="s">
        <v>100</v>
      </c>
      <c r="N40" s="46" t="s">
        <v>97</v>
      </c>
      <c r="O40" s="46" t="s">
        <v>89</v>
      </c>
      <c r="P40" s="46">
        <v>70438</v>
      </c>
    </row>
    <row r="41" spans="1:16">
      <c r="A41" s="360" t="str">
        <f t="shared" si="0"/>
        <v>2011     Federal     One-Stop</v>
      </c>
      <c r="B41" s="361">
        <v>2011</v>
      </c>
      <c r="C41" s="362" t="s">
        <v>48</v>
      </c>
      <c r="D41" s="363" t="s">
        <v>53</v>
      </c>
      <c r="E41" s="362">
        <v>211301</v>
      </c>
      <c r="F41" s="362">
        <v>430002</v>
      </c>
      <c r="G41" s="362" t="str">
        <f t="shared" si="1"/>
        <v>Fund 211301   ORG 430002</v>
      </c>
      <c r="H41" s="360"/>
      <c r="J41" s="229" t="s">
        <v>284</v>
      </c>
      <c r="K41" s="47">
        <v>8.4181000000000006E-2</v>
      </c>
      <c r="L41" s="46" t="s">
        <v>92</v>
      </c>
      <c r="M41" s="46" t="s">
        <v>94</v>
      </c>
      <c r="N41" s="46" t="s">
        <v>95</v>
      </c>
      <c r="O41" s="46" t="s">
        <v>89</v>
      </c>
      <c r="P41" s="46">
        <v>71483</v>
      </c>
    </row>
    <row r="42" spans="1:16">
      <c r="A42" s="360" t="str">
        <f t="shared" si="0"/>
        <v>2011     Federal     STEP</v>
      </c>
      <c r="B42" s="361">
        <v>2011</v>
      </c>
      <c r="C42" s="362" t="s">
        <v>48</v>
      </c>
      <c r="D42" s="363" t="s">
        <v>54</v>
      </c>
      <c r="E42" s="362">
        <v>210651</v>
      </c>
      <c r="F42" s="362">
        <v>430002</v>
      </c>
      <c r="G42" s="362" t="str">
        <f t="shared" si="1"/>
        <v>Fund 210651   ORG 430002</v>
      </c>
      <c r="H42" s="360"/>
      <c r="J42" s="139" t="s">
        <v>85</v>
      </c>
      <c r="K42" s="146" t="s">
        <v>41</v>
      </c>
      <c r="L42" s="46" t="s">
        <v>90</v>
      </c>
      <c r="N42" s="46" t="s">
        <v>88</v>
      </c>
      <c r="O42" s="46" t="s">
        <v>89</v>
      </c>
      <c r="P42" s="46">
        <v>70125</v>
      </c>
    </row>
    <row r="43" spans="1:16">
      <c r="A43" s="360" t="str">
        <f t="shared" si="0"/>
        <v>2011     Federal     WorkReady U Pilot</v>
      </c>
      <c r="B43" s="361">
        <v>2011</v>
      </c>
      <c r="C43" s="362" t="s">
        <v>48</v>
      </c>
      <c r="D43" s="363" t="s">
        <v>55</v>
      </c>
      <c r="E43" s="362">
        <v>211461</v>
      </c>
      <c r="F43" s="362">
        <v>430002</v>
      </c>
      <c r="G43" s="362" t="str">
        <f t="shared" si="1"/>
        <v>Fund 211461   ORG 430002</v>
      </c>
      <c r="H43" s="360"/>
      <c r="J43" s="139" t="s">
        <v>86</v>
      </c>
      <c r="K43" s="146" t="s">
        <v>41</v>
      </c>
      <c r="L43" s="46" t="s">
        <v>87</v>
      </c>
      <c r="N43" s="46" t="s">
        <v>88</v>
      </c>
      <c r="O43" s="46" t="s">
        <v>89</v>
      </c>
      <c r="P43" s="46">
        <v>70113</v>
      </c>
    </row>
    <row r="44" spans="1:16">
      <c r="A44" s="119" t="str">
        <f t="shared" si="0"/>
        <v>2012     Federal     Adult Basic Education</v>
      </c>
      <c r="B44" s="120">
        <v>2012</v>
      </c>
      <c r="C44" s="120" t="s">
        <v>48</v>
      </c>
      <c r="D44" s="121" t="s">
        <v>51</v>
      </c>
      <c r="E44" s="120">
        <v>211102</v>
      </c>
      <c r="F44" s="120">
        <v>430002</v>
      </c>
      <c r="G44" s="120" t="str">
        <f t="shared" si="1"/>
        <v>Fund 211102   ORG 430002</v>
      </c>
    </row>
    <row r="45" spans="1:16">
      <c r="A45" s="119" t="str">
        <f t="shared" si="0"/>
        <v>2012     Federal     AE Basic/Family Lit</v>
      </c>
      <c r="B45" s="120">
        <v>2012</v>
      </c>
      <c r="C45" s="120" t="s">
        <v>48</v>
      </c>
      <c r="D45" s="121" t="s">
        <v>359</v>
      </c>
      <c r="E45" s="120">
        <v>211152</v>
      </c>
      <c r="F45" s="120">
        <v>430002</v>
      </c>
      <c r="G45" s="120" t="str">
        <f t="shared" si="1"/>
        <v>Fund 211152   ORG 430002</v>
      </c>
    </row>
    <row r="46" spans="1:16">
      <c r="A46" s="119" t="str">
        <f t="shared" si="0"/>
        <v>2012     Federal     EL/Civics</v>
      </c>
      <c r="B46" s="120">
        <v>2012</v>
      </c>
      <c r="C46" s="120" t="s">
        <v>48</v>
      </c>
      <c r="D46" s="134" t="s">
        <v>52</v>
      </c>
      <c r="E46" s="120">
        <v>211252</v>
      </c>
      <c r="F46" s="120">
        <v>430002</v>
      </c>
      <c r="G46" s="120" t="str">
        <f t="shared" si="1"/>
        <v>Fund 211252   ORG 430002</v>
      </c>
    </row>
    <row r="47" spans="1:16">
      <c r="A47" s="119" t="str">
        <f t="shared" si="0"/>
        <v>2012     Federal     Leadership/Supplemental</v>
      </c>
      <c r="B47" s="120">
        <v>2012</v>
      </c>
      <c r="C47" s="120" t="s">
        <v>48</v>
      </c>
      <c r="D47" s="121" t="s">
        <v>375</v>
      </c>
      <c r="E47" s="120">
        <v>211202</v>
      </c>
      <c r="F47" s="120">
        <v>430002</v>
      </c>
      <c r="G47" s="120" t="str">
        <f t="shared" si="1"/>
        <v>Fund 211202   ORG 430002</v>
      </c>
    </row>
    <row r="48" spans="1:16">
      <c r="A48" s="119" t="str">
        <f t="shared" si="0"/>
        <v>2012     Federal     One-Stop</v>
      </c>
      <c r="B48" s="120">
        <v>2012</v>
      </c>
      <c r="C48" s="120" t="s">
        <v>48</v>
      </c>
      <c r="D48" s="121" t="s">
        <v>53</v>
      </c>
      <c r="E48" s="120">
        <v>211302</v>
      </c>
      <c r="F48" s="120">
        <v>430002</v>
      </c>
      <c r="G48" s="120" t="str">
        <f t="shared" si="1"/>
        <v>Fund 211302   ORG 430002</v>
      </c>
    </row>
    <row r="49" spans="1:8">
      <c r="A49" s="119" t="str">
        <f t="shared" si="0"/>
        <v>2012     Federal     STEP</v>
      </c>
      <c r="B49" s="120">
        <v>2012</v>
      </c>
      <c r="C49" s="120" t="s">
        <v>48</v>
      </c>
      <c r="D49" s="121" t="s">
        <v>54</v>
      </c>
      <c r="E49" s="120">
        <v>210652</v>
      </c>
      <c r="F49" s="120">
        <v>430002</v>
      </c>
      <c r="G49" s="120" t="str">
        <f t="shared" si="1"/>
        <v>Fund 210652   ORG 430002</v>
      </c>
      <c r="H49" s="119"/>
    </row>
    <row r="50" spans="1:8">
      <c r="A50" s="119" t="str">
        <f t="shared" si="0"/>
        <v>2012     Federal     WIA</v>
      </c>
      <c r="B50" s="120">
        <v>2012</v>
      </c>
      <c r="C50" s="120" t="s">
        <v>48</v>
      </c>
      <c r="D50" s="121" t="s">
        <v>481</v>
      </c>
      <c r="E50" s="120" t="s">
        <v>504</v>
      </c>
      <c r="F50" s="120"/>
      <c r="G50" s="120" t="str">
        <f>E50</f>
        <v>Wrong Award Year Selected</v>
      </c>
      <c r="H50" s="119"/>
    </row>
    <row r="51" spans="1:8">
      <c r="A51" s="119" t="str">
        <f t="shared" si="0"/>
        <v>2012     Federal     WorkReady U Pilot</v>
      </c>
      <c r="B51" s="120">
        <v>2012</v>
      </c>
      <c r="C51" s="120" t="s">
        <v>48</v>
      </c>
      <c r="D51" s="121" t="s">
        <v>55</v>
      </c>
      <c r="E51" s="120" t="s">
        <v>41</v>
      </c>
      <c r="F51" s="120" t="s">
        <v>41</v>
      </c>
      <c r="G51" s="120" t="str">
        <f>"Fund"&amp;" "&amp;E51&amp;"   "&amp;"ORG"&amp;" "&amp;F51</f>
        <v>Fund N/A   ORG N/A</v>
      </c>
      <c r="H51" s="119"/>
    </row>
    <row r="52" spans="1:8">
      <c r="A52" t="str">
        <f t="shared" si="0"/>
        <v>2012     NonGovernmental     Jobs for the Future</v>
      </c>
      <c r="B52" s="46">
        <v>2012</v>
      </c>
      <c r="C52" s="228" t="s">
        <v>344</v>
      </c>
      <c r="D52" s="227" t="s">
        <v>343</v>
      </c>
      <c r="E52" s="46">
        <v>230117</v>
      </c>
      <c r="F52" s="46">
        <v>430002</v>
      </c>
      <c r="G52" s="46" t="str">
        <f>"Fund"&amp;" "&amp;E52&amp;"   "&amp;"ORG"&amp;" "&amp;F52</f>
        <v>Fund 230117   ORG 430002</v>
      </c>
    </row>
    <row r="53" spans="1:8">
      <c r="A53" t="str">
        <f t="shared" si="0"/>
        <v>2012     State     Adult Basic Education</v>
      </c>
      <c r="B53" s="46">
        <v>2012</v>
      </c>
      <c r="C53" s="46" t="s">
        <v>45</v>
      </c>
      <c r="D53" s="46" t="s">
        <v>51</v>
      </c>
      <c r="E53" s="46">
        <v>110002</v>
      </c>
      <c r="F53" s="46">
        <v>430002</v>
      </c>
      <c r="G53" s="46" t="str">
        <f>"Fund"&amp;" "&amp;E53&amp;"   "&amp;"ORG"&amp;" "&amp;F53</f>
        <v>Fund 110002   ORG 430002</v>
      </c>
      <c r="H53" s="119"/>
    </row>
    <row r="54" spans="1:8">
      <c r="A54" t="str">
        <f t="shared" si="0"/>
        <v>2012     State     WRU Rapid Response</v>
      </c>
      <c r="B54" s="46">
        <v>2012</v>
      </c>
      <c r="C54" s="228" t="s">
        <v>45</v>
      </c>
      <c r="D54" s="227" t="s">
        <v>493</v>
      </c>
      <c r="E54" s="227" t="s">
        <v>504</v>
      </c>
      <c r="F54" s="46">
        <v>430002</v>
      </c>
      <c r="G54" s="46" t="str">
        <f>E54</f>
        <v>Wrong Award Year Selected</v>
      </c>
    </row>
    <row r="55" spans="1:8">
      <c r="A55" s="122" t="str">
        <f t="shared" si="0"/>
        <v>2013     Federal     Adult Basic Education</v>
      </c>
      <c r="B55" s="123">
        <v>2013</v>
      </c>
      <c r="C55" s="123" t="s">
        <v>48</v>
      </c>
      <c r="D55" s="124" t="s">
        <v>51</v>
      </c>
      <c r="E55" s="123">
        <v>211103</v>
      </c>
      <c r="F55" s="123">
        <v>430002</v>
      </c>
      <c r="G55" s="123" t="str">
        <f t="shared" ref="G55:G62" si="2">"Fund"&amp;" "&amp;E55&amp;"   "&amp;"ORG"&amp;" "&amp;F55</f>
        <v>Fund 211103   ORG 430002</v>
      </c>
      <c r="H55" s="119"/>
    </row>
    <row r="56" spans="1:8">
      <c r="A56" s="122" t="str">
        <f t="shared" si="0"/>
        <v>2013     Federal     AE Basic/Family Lit</v>
      </c>
      <c r="B56" s="123">
        <v>2013</v>
      </c>
      <c r="C56" s="123" t="s">
        <v>48</v>
      </c>
      <c r="D56" s="124" t="s">
        <v>359</v>
      </c>
      <c r="E56" s="123">
        <v>211153</v>
      </c>
      <c r="F56" s="123">
        <v>430002</v>
      </c>
      <c r="G56" s="123" t="str">
        <f t="shared" si="2"/>
        <v>Fund 211153   ORG 430002</v>
      </c>
      <c r="H56" s="119"/>
    </row>
    <row r="57" spans="1:8">
      <c r="A57" s="122" t="str">
        <f t="shared" si="0"/>
        <v>2013     Federal     EL/Civics</v>
      </c>
      <c r="B57" s="123">
        <v>2013</v>
      </c>
      <c r="C57" s="123" t="s">
        <v>48</v>
      </c>
      <c r="D57" s="124" t="s">
        <v>52</v>
      </c>
      <c r="E57" s="123">
        <v>211253</v>
      </c>
      <c r="F57" s="123">
        <v>430002</v>
      </c>
      <c r="G57" s="123" t="str">
        <f t="shared" si="2"/>
        <v>Fund 211253   ORG 430002</v>
      </c>
      <c r="H57" s="119"/>
    </row>
    <row r="58" spans="1:8">
      <c r="A58" s="122" t="str">
        <f t="shared" si="0"/>
        <v>2013     Federal     Leadership/Supplemental</v>
      </c>
      <c r="B58" s="123">
        <v>2013</v>
      </c>
      <c r="C58" s="123" t="s">
        <v>48</v>
      </c>
      <c r="D58" s="124" t="s">
        <v>375</v>
      </c>
      <c r="E58" s="123">
        <v>211203</v>
      </c>
      <c r="F58" s="123">
        <v>430002</v>
      </c>
      <c r="G58" s="123" t="str">
        <f t="shared" si="2"/>
        <v>Fund 211203   ORG 430002</v>
      </c>
      <c r="H58" s="122"/>
    </row>
    <row r="59" spans="1:8">
      <c r="A59" s="122" t="str">
        <f t="shared" si="0"/>
        <v>2013     Federal     One-Stop</v>
      </c>
      <c r="B59" s="123">
        <v>2013</v>
      </c>
      <c r="C59" s="123" t="s">
        <v>48</v>
      </c>
      <c r="D59" s="124" t="s">
        <v>53</v>
      </c>
      <c r="E59" s="123">
        <v>211303</v>
      </c>
      <c r="F59" s="123">
        <v>430002</v>
      </c>
      <c r="G59" s="123" t="str">
        <f t="shared" si="2"/>
        <v>Fund 211303   ORG 430002</v>
      </c>
      <c r="H59" s="122"/>
    </row>
    <row r="60" spans="1:8">
      <c r="A60" s="122" t="str">
        <f t="shared" si="0"/>
        <v>2013     Federal     STEP</v>
      </c>
      <c r="B60" s="123">
        <v>2013</v>
      </c>
      <c r="C60" s="123" t="s">
        <v>48</v>
      </c>
      <c r="D60" s="124" t="s">
        <v>54</v>
      </c>
      <c r="E60" s="123">
        <v>210653</v>
      </c>
      <c r="F60" s="123">
        <v>430002</v>
      </c>
      <c r="G60" s="123" t="str">
        <f t="shared" si="2"/>
        <v>Fund 210653   ORG 430002</v>
      </c>
      <c r="H60" s="122"/>
    </row>
    <row r="61" spans="1:8">
      <c r="A61" s="122" t="str">
        <f t="shared" si="0"/>
        <v>2013     Federal     WIA</v>
      </c>
      <c r="B61" s="355">
        <v>2013</v>
      </c>
      <c r="C61" s="123" t="s">
        <v>48</v>
      </c>
      <c r="D61" s="355" t="s">
        <v>481</v>
      </c>
      <c r="E61" s="123">
        <v>211653</v>
      </c>
      <c r="F61" s="123">
        <v>430002</v>
      </c>
      <c r="G61" s="123" t="str">
        <f t="shared" si="2"/>
        <v>Fund 211653   ORG 430002</v>
      </c>
      <c r="H61" s="122"/>
    </row>
    <row r="62" spans="1:8">
      <c r="A62" s="122" t="str">
        <f t="shared" si="0"/>
        <v>2013     Federal     WorkReady U Pilot</v>
      </c>
      <c r="B62" s="123">
        <v>2013</v>
      </c>
      <c r="C62" s="123" t="s">
        <v>48</v>
      </c>
      <c r="D62" s="124" t="s">
        <v>55</v>
      </c>
      <c r="E62" s="123" t="s">
        <v>41</v>
      </c>
      <c r="F62" s="123" t="s">
        <v>41</v>
      </c>
      <c r="G62" s="123" t="str">
        <f t="shared" si="2"/>
        <v>Fund N/A   ORG N/A</v>
      </c>
      <c r="H62" s="122"/>
    </row>
    <row r="63" spans="1:8">
      <c r="A63" s="122" t="str">
        <f t="shared" si="0"/>
        <v>2013     NonGovernmental     Jobs for the Future</v>
      </c>
      <c r="B63" s="123">
        <v>2013</v>
      </c>
      <c r="C63" s="123" t="s">
        <v>344</v>
      </c>
      <c r="D63" s="124" t="s">
        <v>343</v>
      </c>
      <c r="E63" s="123" t="s">
        <v>504</v>
      </c>
      <c r="F63" s="123"/>
      <c r="G63" s="123" t="str">
        <f>E63</f>
        <v>Wrong Award Year Selected</v>
      </c>
      <c r="H63" s="122"/>
    </row>
    <row r="64" spans="1:8">
      <c r="A64" s="122" t="str">
        <f t="shared" si="0"/>
        <v>2013     State     Adult Basic Education</v>
      </c>
      <c r="B64" s="123">
        <v>2013</v>
      </c>
      <c r="C64" s="123" t="s">
        <v>45</v>
      </c>
      <c r="D64" s="124" t="s">
        <v>51</v>
      </c>
      <c r="E64" s="123">
        <v>110002</v>
      </c>
      <c r="F64" s="123">
        <v>430002</v>
      </c>
      <c r="G64" s="123" t="str">
        <f>"Fund"&amp;" "&amp;E64&amp;"   "&amp;"ORG"&amp;" "&amp;F64</f>
        <v>Fund 110002   ORG 430002</v>
      </c>
      <c r="H64" s="122"/>
    </row>
    <row r="65" spans="1:8">
      <c r="A65" s="122" t="str">
        <f t="shared" si="0"/>
        <v>2013     State     WRU Rapid Response</v>
      </c>
      <c r="B65" s="123">
        <v>2013</v>
      </c>
      <c r="C65" s="123" t="s">
        <v>45</v>
      </c>
      <c r="D65" s="124" t="s">
        <v>493</v>
      </c>
      <c r="E65" s="123" t="s">
        <v>504</v>
      </c>
      <c r="F65" s="123">
        <v>430002</v>
      </c>
      <c r="G65" s="123" t="str">
        <f>E65</f>
        <v>Wrong Award Year Selected</v>
      </c>
      <c r="H65" s="122"/>
    </row>
    <row r="66" spans="1:8">
      <c r="A66" s="125" t="str">
        <f t="shared" si="0"/>
        <v>2014     Federal     Adult Basic Education</v>
      </c>
      <c r="B66" s="126">
        <v>2014</v>
      </c>
      <c r="C66" s="126" t="s">
        <v>48</v>
      </c>
      <c r="D66" s="127" t="s">
        <v>51</v>
      </c>
      <c r="E66" s="126">
        <v>211104</v>
      </c>
      <c r="F66" s="126">
        <v>430002</v>
      </c>
      <c r="G66" s="126" t="str">
        <f>"Fund"&amp;" "&amp;E66&amp;"   "&amp;"ORG"&amp;" "&amp;F66</f>
        <v>Fund 211104   ORG 430002</v>
      </c>
      <c r="H66" s="125"/>
    </row>
    <row r="67" spans="1:8">
      <c r="A67" s="125" t="str">
        <f t="shared" si="0"/>
        <v>2014     Federal     EL/Civics</v>
      </c>
      <c r="B67" s="126">
        <v>2014</v>
      </c>
      <c r="C67" s="126" t="s">
        <v>48</v>
      </c>
      <c r="D67" s="127" t="s">
        <v>52</v>
      </c>
      <c r="E67" s="126">
        <v>211254</v>
      </c>
      <c r="F67" s="126">
        <v>430002</v>
      </c>
      <c r="G67" s="126" t="str">
        <f>"Fund"&amp;" "&amp;E67&amp;"   "&amp;"ORG"&amp;" "&amp;F67</f>
        <v>Fund 211254   ORG 430002</v>
      </c>
      <c r="H67" s="125"/>
    </row>
    <row r="68" spans="1:8">
      <c r="A68" s="125" t="str">
        <f t="shared" si="0"/>
        <v>2014     Federal     Leadership/Supplemental</v>
      </c>
      <c r="B68" s="126">
        <v>2014</v>
      </c>
      <c r="C68" s="126" t="s">
        <v>48</v>
      </c>
      <c r="D68" s="127" t="s">
        <v>375</v>
      </c>
      <c r="E68" s="126">
        <v>211204</v>
      </c>
      <c r="F68" s="126">
        <v>430002</v>
      </c>
      <c r="G68" s="126" t="str">
        <f>"Fund"&amp;" "&amp;E68&amp;"   "&amp;"ORG"&amp;" "&amp;F68</f>
        <v>Fund 211204   ORG 430002</v>
      </c>
      <c r="H68" s="125"/>
    </row>
    <row r="69" spans="1:8">
      <c r="A69" s="125" t="str">
        <f t="shared" ref="A69:A86" si="3">B69&amp;"     "&amp;C69&amp;"     "&amp;D69</f>
        <v>2014     Federal     WIA</v>
      </c>
      <c r="B69" s="354">
        <v>2014</v>
      </c>
      <c r="C69" s="354" t="s">
        <v>48</v>
      </c>
      <c r="D69" s="354" t="s">
        <v>481</v>
      </c>
      <c r="E69" s="126">
        <v>211654</v>
      </c>
      <c r="F69" s="126">
        <v>430002</v>
      </c>
      <c r="G69" s="126" t="str">
        <f>"Fund"&amp;" "&amp;E69&amp;"   "&amp;"ORG"&amp;" "&amp;F69</f>
        <v>Fund 211654   ORG 430002</v>
      </c>
      <c r="H69" s="125"/>
    </row>
    <row r="70" spans="1:8">
      <c r="A70" s="125" t="str">
        <f t="shared" si="3"/>
        <v>2014     NonGovernmental     Jobs for the Future</v>
      </c>
      <c r="B70" s="354">
        <v>2014</v>
      </c>
      <c r="C70" s="354" t="s">
        <v>344</v>
      </c>
      <c r="D70" s="354" t="s">
        <v>343</v>
      </c>
      <c r="E70" s="126" t="s">
        <v>504</v>
      </c>
      <c r="F70" s="126"/>
      <c r="G70" s="126" t="str">
        <f>E70</f>
        <v>Wrong Award Year Selected</v>
      </c>
      <c r="H70" s="125"/>
    </row>
    <row r="71" spans="1:8">
      <c r="A71" s="125" t="str">
        <f t="shared" si="3"/>
        <v>2014     State     Adult Basic Education</v>
      </c>
      <c r="B71" s="126">
        <v>2014</v>
      </c>
      <c r="C71" s="126" t="s">
        <v>45</v>
      </c>
      <c r="D71" s="127" t="s">
        <v>51</v>
      </c>
      <c r="E71" s="126">
        <v>110002</v>
      </c>
      <c r="F71" s="126">
        <v>430002</v>
      </c>
      <c r="G71" s="126" t="str">
        <f>"Fund"&amp;" "&amp;E71&amp;"   "&amp;"ORG"&amp;" "&amp;F71</f>
        <v>Fund 110002   ORG 430002</v>
      </c>
      <c r="H71" s="125"/>
    </row>
    <row r="72" spans="1:8">
      <c r="A72" s="125" t="str">
        <f t="shared" si="3"/>
        <v>2014     State     WRU Rapid Response</v>
      </c>
      <c r="B72" s="126">
        <v>2014</v>
      </c>
      <c r="C72" s="126" t="s">
        <v>45</v>
      </c>
      <c r="D72" s="127" t="s">
        <v>493</v>
      </c>
      <c r="E72" s="126" t="s">
        <v>504</v>
      </c>
      <c r="F72" s="126">
        <v>430002</v>
      </c>
      <c r="G72" s="126" t="str">
        <f>E72</f>
        <v>Wrong Award Year Selected</v>
      </c>
      <c r="H72" s="125"/>
    </row>
    <row r="73" spans="1:8">
      <c r="A73" s="128" t="str">
        <f t="shared" si="3"/>
        <v>2015     Federal     Adult Basic Education</v>
      </c>
      <c r="B73" s="129">
        <v>2015</v>
      </c>
      <c r="C73" s="129" t="s">
        <v>48</v>
      </c>
      <c r="D73" s="130" t="s">
        <v>51</v>
      </c>
      <c r="E73" s="129">
        <v>211105</v>
      </c>
      <c r="F73" s="129">
        <v>430002</v>
      </c>
      <c r="G73" s="129" t="str">
        <f>"Fund"&amp;" "&amp;E73&amp;"   "&amp;"ORG"&amp;" "&amp;F73</f>
        <v>Fund 211105   ORG 430002</v>
      </c>
      <c r="H73" s="128"/>
    </row>
    <row r="74" spans="1:8">
      <c r="A74" s="128" t="str">
        <f t="shared" si="3"/>
        <v>2015     Federal     EL/Civics</v>
      </c>
      <c r="B74" s="129">
        <v>2015</v>
      </c>
      <c r="C74" s="129" t="s">
        <v>48</v>
      </c>
      <c r="D74" s="130" t="s">
        <v>52</v>
      </c>
      <c r="E74" s="129">
        <v>211255</v>
      </c>
      <c r="F74" s="129">
        <v>430002</v>
      </c>
      <c r="G74" s="129" t="str">
        <f>"Fund"&amp;" "&amp;E74&amp;"   "&amp;"ORG"&amp;" "&amp;F74</f>
        <v>Fund 211255   ORG 430002</v>
      </c>
      <c r="H74" s="128"/>
    </row>
    <row r="75" spans="1:8">
      <c r="A75" s="128" t="str">
        <f t="shared" si="3"/>
        <v>2015     Federal     Leadership/Supplemental</v>
      </c>
      <c r="B75" s="129">
        <v>2015</v>
      </c>
      <c r="C75" s="129" t="s">
        <v>48</v>
      </c>
      <c r="D75" s="130" t="s">
        <v>375</v>
      </c>
      <c r="E75" s="129">
        <v>211205</v>
      </c>
      <c r="F75" s="129">
        <v>430002</v>
      </c>
      <c r="G75" s="129" t="str">
        <f>"Fund"&amp;" "&amp;E75&amp;"   "&amp;"ORG"&amp;" "&amp;F75</f>
        <v>Fund 211205   ORG 430002</v>
      </c>
      <c r="H75" s="128"/>
    </row>
    <row r="76" spans="1:8">
      <c r="A76" s="128" t="str">
        <f t="shared" si="3"/>
        <v>2015     Federal     WIA</v>
      </c>
      <c r="B76" s="129">
        <v>2015</v>
      </c>
      <c r="C76" s="129" t="s">
        <v>48</v>
      </c>
      <c r="D76" s="130" t="s">
        <v>481</v>
      </c>
      <c r="E76" s="129" t="s">
        <v>504</v>
      </c>
      <c r="F76" s="129">
        <v>430002</v>
      </c>
      <c r="G76" s="129" t="str">
        <f>E76</f>
        <v>Wrong Award Year Selected</v>
      </c>
      <c r="H76" s="128"/>
    </row>
    <row r="77" spans="1:8">
      <c r="A77" s="128" t="str">
        <f t="shared" si="3"/>
        <v>2015     NonGovernmental     Jobs for the Future</v>
      </c>
      <c r="B77" s="129">
        <v>2015</v>
      </c>
      <c r="C77" s="129" t="s">
        <v>344</v>
      </c>
      <c r="D77" s="130" t="s">
        <v>343</v>
      </c>
      <c r="E77" s="129" t="s">
        <v>504</v>
      </c>
      <c r="F77" s="129"/>
      <c r="G77" s="129" t="str">
        <f>E77</f>
        <v>Wrong Award Year Selected</v>
      </c>
      <c r="H77" s="128"/>
    </row>
    <row r="78" spans="1:8">
      <c r="A78" s="128" t="str">
        <f t="shared" si="3"/>
        <v>2015     State     Adult Basic Education</v>
      </c>
      <c r="B78" s="129">
        <v>2015</v>
      </c>
      <c r="C78" s="129" t="s">
        <v>45</v>
      </c>
      <c r="D78" s="130" t="s">
        <v>51</v>
      </c>
      <c r="E78" s="129">
        <v>110002</v>
      </c>
      <c r="F78" s="129">
        <v>430002</v>
      </c>
      <c r="G78" s="129" t="str">
        <f>"Fund"&amp;" "&amp;E78&amp;"   "&amp;"ORG"&amp;" "&amp;F78</f>
        <v>Fund 110002   ORG 430002</v>
      </c>
      <c r="H78" s="128"/>
    </row>
    <row r="79" spans="1:8">
      <c r="A79" s="128" t="str">
        <f t="shared" si="3"/>
        <v>2015     State     WRU Rapid Response</v>
      </c>
      <c r="B79" s="129">
        <v>2015</v>
      </c>
      <c r="C79" s="364" t="s">
        <v>45</v>
      </c>
      <c r="D79" s="364" t="s">
        <v>493</v>
      </c>
      <c r="E79" s="129">
        <v>225210</v>
      </c>
      <c r="F79" s="129">
        <v>430002</v>
      </c>
      <c r="G79" s="129" t="str">
        <f>"Fund"&amp;" "&amp;E79&amp;"   "&amp;"ORG"&amp;" "&amp;F79</f>
        <v>Fund 225210   ORG 430002</v>
      </c>
      <c r="H79" s="128"/>
    </row>
    <row r="80" spans="1:8">
      <c r="A80" t="str">
        <f t="shared" si="3"/>
        <v>2016     Federal     Adult Basic Education</v>
      </c>
      <c r="B80" s="46">
        <v>2016</v>
      </c>
      <c r="C80" s="46" t="s">
        <v>48</v>
      </c>
      <c r="D80" s="45" t="s">
        <v>51</v>
      </c>
      <c r="E80" s="46">
        <v>211106</v>
      </c>
      <c r="F80" s="46">
        <v>430002</v>
      </c>
      <c r="G80" s="46" t="str">
        <f>"Fund"&amp;" "&amp;E80&amp;"   "&amp;"ORG"&amp;" "&amp;F80</f>
        <v>Fund 211106   ORG 430002</v>
      </c>
    </row>
    <row r="81" spans="1:8">
      <c r="A81" t="str">
        <f t="shared" si="3"/>
        <v>2016     Federal     EL/Civics</v>
      </c>
      <c r="B81" s="46">
        <v>2016</v>
      </c>
      <c r="C81" s="46" t="s">
        <v>48</v>
      </c>
      <c r="D81" s="45" t="s">
        <v>52</v>
      </c>
      <c r="E81" s="46">
        <v>211256</v>
      </c>
      <c r="F81" s="46">
        <v>430002</v>
      </c>
      <c r="G81" s="46" t="str">
        <f>"Fund"&amp;" "&amp;E81&amp;"   "&amp;"ORG"&amp;" "&amp;F81</f>
        <v>Fund 211256   ORG 430002</v>
      </c>
    </row>
    <row r="82" spans="1:8">
      <c r="A82" t="str">
        <f t="shared" si="3"/>
        <v>2016     Federal     Leadership/Supplemental</v>
      </c>
      <c r="B82" s="46">
        <v>2016</v>
      </c>
      <c r="C82" s="46" t="s">
        <v>48</v>
      </c>
      <c r="D82" s="45" t="s">
        <v>375</v>
      </c>
      <c r="E82" s="46">
        <v>211206</v>
      </c>
      <c r="F82" s="46">
        <v>430002</v>
      </c>
      <c r="G82" s="46" t="str">
        <f>"Fund"&amp;" "&amp;E82&amp;"   "&amp;"ORG"&amp;" "&amp;F82</f>
        <v>Fund 211206   ORG 430002</v>
      </c>
    </row>
    <row r="83" spans="1:8">
      <c r="A83" t="str">
        <f t="shared" si="3"/>
        <v>2016     Federal     WIA</v>
      </c>
      <c r="B83" s="46">
        <v>2016</v>
      </c>
      <c r="C83" s="46" t="s">
        <v>48</v>
      </c>
      <c r="D83" s="45" t="s">
        <v>481</v>
      </c>
      <c r="E83" s="46" t="s">
        <v>504</v>
      </c>
      <c r="F83" s="46">
        <v>430002</v>
      </c>
      <c r="G83" s="46" t="str">
        <f>E83</f>
        <v>Wrong Award Year Selected</v>
      </c>
    </row>
    <row r="84" spans="1:8">
      <c r="A84" t="str">
        <f t="shared" si="3"/>
        <v>2016     NonGovernmental     Jobs for the Future</v>
      </c>
      <c r="B84" s="46">
        <v>2016</v>
      </c>
      <c r="C84" s="228" t="s">
        <v>344</v>
      </c>
      <c r="D84" s="227" t="s">
        <v>343</v>
      </c>
      <c r="E84" s="227" t="s">
        <v>504</v>
      </c>
      <c r="F84" s="46"/>
      <c r="G84" s="46" t="str">
        <f>E84</f>
        <v>Wrong Award Year Selected</v>
      </c>
    </row>
    <row r="85" spans="1:8">
      <c r="A85" t="str">
        <f t="shared" si="3"/>
        <v>2016     State     Adult Basic Education</v>
      </c>
      <c r="B85" s="46">
        <v>2016</v>
      </c>
      <c r="C85" s="46" t="s">
        <v>45</v>
      </c>
      <c r="D85" s="45" t="s">
        <v>51</v>
      </c>
      <c r="E85" s="46">
        <v>110002</v>
      </c>
      <c r="F85" s="46">
        <v>430002</v>
      </c>
      <c r="G85" s="46" t="str">
        <f>"Fund"&amp;" "&amp;E85&amp;"   "&amp;"ORG"&amp;" "&amp;F85</f>
        <v>Fund 110002   ORG 430002</v>
      </c>
    </row>
    <row r="86" spans="1:8">
      <c r="A86" t="str">
        <f t="shared" si="3"/>
        <v>2016     State     WRU Rapid Response</v>
      </c>
      <c r="B86" s="46">
        <v>2016</v>
      </c>
      <c r="C86" s="228" t="s">
        <v>45</v>
      </c>
      <c r="D86" s="227" t="s">
        <v>493</v>
      </c>
      <c r="E86" s="227" t="s">
        <v>504</v>
      </c>
      <c r="F86" s="46">
        <v>430002</v>
      </c>
      <c r="G86" s="46" t="str">
        <f>E86</f>
        <v>Wrong Award Year Selected</v>
      </c>
    </row>
    <row r="87" spans="1:8">
      <c r="A87" s="833" t="str">
        <f t="shared" ref="A87:A93" si="4">B87&amp;"     "&amp;C87&amp;"     "&amp;D87</f>
        <v>2017     Federal     Adult Basic Education</v>
      </c>
      <c r="B87" s="834">
        <v>2017</v>
      </c>
      <c r="C87" s="834" t="s">
        <v>48</v>
      </c>
      <c r="D87" s="835" t="s">
        <v>51</v>
      </c>
      <c r="E87" s="834">
        <v>211107</v>
      </c>
      <c r="F87" s="834">
        <v>430002</v>
      </c>
      <c r="G87" s="834" t="str">
        <f>"Fund"&amp;" "&amp;E87&amp;"   "&amp;"ORG"&amp;" "&amp;F87</f>
        <v>Fund 211107   ORG 430002</v>
      </c>
      <c r="H87" s="833"/>
    </row>
    <row r="88" spans="1:8">
      <c r="A88" s="833" t="str">
        <f t="shared" si="4"/>
        <v>2017     Federal     EL/Civics</v>
      </c>
      <c r="B88" s="834">
        <v>2017</v>
      </c>
      <c r="C88" s="834" t="s">
        <v>48</v>
      </c>
      <c r="D88" s="835" t="s">
        <v>52</v>
      </c>
      <c r="E88" s="834">
        <v>211257</v>
      </c>
      <c r="F88" s="834">
        <v>430002</v>
      </c>
      <c r="G88" s="834" t="str">
        <f>"Fund"&amp;" "&amp;E88&amp;"   "&amp;"ORG"&amp;" "&amp;F88</f>
        <v>Fund 211257   ORG 430002</v>
      </c>
      <c r="H88" s="833"/>
    </row>
    <row r="89" spans="1:8">
      <c r="A89" s="833" t="str">
        <f t="shared" si="4"/>
        <v>2017     Federal     Leadership/Supplemental</v>
      </c>
      <c r="B89" s="834">
        <v>2017</v>
      </c>
      <c r="C89" s="834" t="s">
        <v>48</v>
      </c>
      <c r="D89" s="835" t="s">
        <v>375</v>
      </c>
      <c r="E89" s="834">
        <v>211457</v>
      </c>
      <c r="F89" s="834">
        <v>430002</v>
      </c>
      <c r="G89" s="834" t="str">
        <f>"Fund"&amp;" "&amp;E89&amp;"   "&amp;"ORG"&amp;" "&amp;F89</f>
        <v>Fund 211457   ORG 430002</v>
      </c>
      <c r="H89" s="833"/>
    </row>
    <row r="90" spans="1:8">
      <c r="A90" s="833" t="str">
        <f t="shared" si="4"/>
        <v>2017     Federal     WIA</v>
      </c>
      <c r="B90" s="834">
        <v>2017</v>
      </c>
      <c r="C90" s="834" t="s">
        <v>48</v>
      </c>
      <c r="D90" s="835" t="s">
        <v>481</v>
      </c>
      <c r="E90" s="834" t="s">
        <v>504</v>
      </c>
      <c r="F90" s="834">
        <v>430002</v>
      </c>
      <c r="G90" s="834" t="str">
        <f>E90</f>
        <v>Wrong Award Year Selected</v>
      </c>
      <c r="H90" s="833"/>
    </row>
    <row r="91" spans="1:8">
      <c r="A91" s="833" t="str">
        <f t="shared" si="4"/>
        <v>2017     NonGovernmental     Jobs for the Future</v>
      </c>
      <c r="B91" s="834">
        <v>2017</v>
      </c>
      <c r="C91" s="836" t="s">
        <v>344</v>
      </c>
      <c r="D91" s="837" t="s">
        <v>343</v>
      </c>
      <c r="E91" s="837" t="s">
        <v>504</v>
      </c>
      <c r="F91" s="834"/>
      <c r="G91" s="834" t="str">
        <f>E91</f>
        <v>Wrong Award Year Selected</v>
      </c>
      <c r="H91" s="833"/>
    </row>
    <row r="92" spans="1:8">
      <c r="A92" s="833" t="str">
        <f t="shared" si="4"/>
        <v>2017     State     Adult Basic Education</v>
      </c>
      <c r="B92" s="834">
        <v>2017</v>
      </c>
      <c r="C92" s="834" t="s">
        <v>45</v>
      </c>
      <c r="D92" s="835" t="s">
        <v>51</v>
      </c>
      <c r="E92" s="834">
        <v>110002</v>
      </c>
      <c r="F92" s="834">
        <v>430002</v>
      </c>
      <c r="G92" s="834" t="str">
        <f>"Fund"&amp;" "&amp;E92&amp;"   "&amp;"ORG"&amp;" "&amp;F92</f>
        <v>Fund 110002   ORG 430002</v>
      </c>
      <c r="H92" s="833"/>
    </row>
    <row r="93" spans="1:8">
      <c r="A93" s="833" t="str">
        <f t="shared" si="4"/>
        <v>2017     State     WRU Rapid Response</v>
      </c>
      <c r="B93" s="834">
        <v>2017</v>
      </c>
      <c r="C93" s="836" t="s">
        <v>45</v>
      </c>
      <c r="D93" s="837" t="s">
        <v>493</v>
      </c>
      <c r="E93" s="837" t="s">
        <v>504</v>
      </c>
      <c r="F93" s="834">
        <v>430002</v>
      </c>
      <c r="G93" s="834" t="str">
        <f>E93</f>
        <v>Wrong Award Year Selected</v>
      </c>
      <c r="H93" s="833"/>
    </row>
  </sheetData>
  <sortState ref="A38:H86">
    <sortCondition ref="B38:B86"/>
    <sortCondition ref="C38:C86"/>
    <sortCondition ref="D38:D86"/>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E46"/>
  <sheetViews>
    <sheetView view="pageBreakPreview" zoomScale="87" zoomScaleNormal="70" zoomScaleSheetLayoutView="87" workbookViewId="0">
      <pane ySplit="13" topLeftCell="A14"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264</v>
      </c>
      <c r="B3" s="14"/>
      <c r="C3" s="15"/>
      <c r="D3" s="6"/>
      <c r="E3" s="6"/>
    </row>
    <row r="4" spans="1:5" ht="15.6">
      <c r="A4" s="507"/>
      <c r="B4" s="508"/>
      <c r="C4" s="135"/>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2'!E24</f>
        <v>0</v>
      </c>
      <c r="D14" s="149">
        <f>'AED Budget Revision 2'!G24</f>
        <v>0</v>
      </c>
      <c r="E14" s="148">
        <f>+C14+D14</f>
        <v>0</v>
      </c>
    </row>
    <row r="15" spans="1:5" ht="18" thickTop="1">
      <c r="A15" s="114"/>
      <c r="B15" s="138"/>
      <c r="C15" s="141">
        <v>0</v>
      </c>
      <c r="D15" s="150">
        <v>0</v>
      </c>
      <c r="E15" s="111">
        <f t="shared" ref="E15:E34" si="0">SUM(C15:D15)</f>
        <v>0</v>
      </c>
    </row>
    <row r="16" spans="1:5" s="1" customFormat="1" ht="17.399999999999999">
      <c r="A16" s="114"/>
      <c r="B16" s="137"/>
      <c r="C16" s="158">
        <v>0</v>
      </c>
      <c r="D16" s="151">
        <v>0</v>
      </c>
      <c r="E16" s="111">
        <f t="shared" si="0"/>
        <v>0</v>
      </c>
    </row>
    <row r="17" spans="1:5" s="1" customFormat="1" ht="17.399999999999999">
      <c r="A17" s="114"/>
      <c r="B17" s="137"/>
      <c r="C17" s="158">
        <v>0</v>
      </c>
      <c r="D17" s="151">
        <v>0</v>
      </c>
      <c r="E17" s="111">
        <f t="shared" si="0"/>
        <v>0</v>
      </c>
    </row>
    <row r="18" spans="1:5" s="1" customFormat="1" ht="17.399999999999999">
      <c r="A18" s="114"/>
      <c r="B18" s="137"/>
      <c r="C18" s="158">
        <v>0</v>
      </c>
      <c r="D18" s="151">
        <v>0</v>
      </c>
      <c r="E18" s="111">
        <f t="shared" si="0"/>
        <v>0</v>
      </c>
    </row>
    <row r="19" spans="1:5" s="1" customFormat="1" ht="17.399999999999999">
      <c r="A19" s="114"/>
      <c r="B19" s="137"/>
      <c r="C19" s="158">
        <v>0</v>
      </c>
      <c r="D19" s="151">
        <v>0</v>
      </c>
      <c r="E19" s="111">
        <f t="shared" si="0"/>
        <v>0</v>
      </c>
    </row>
    <row r="20" spans="1:5" s="1" customFormat="1" ht="17.399999999999999">
      <c r="A20" s="114"/>
      <c r="B20" s="137"/>
      <c r="C20" s="158">
        <v>0</v>
      </c>
      <c r="D20" s="151">
        <v>0</v>
      </c>
      <c r="E20" s="111">
        <f t="shared" ref="E20:E26" si="1">SUM(C20:D20)</f>
        <v>0</v>
      </c>
    </row>
    <row r="21" spans="1:5" s="1" customFormat="1" ht="17.399999999999999">
      <c r="A21" s="114"/>
      <c r="B21" s="137"/>
      <c r="C21" s="158">
        <v>0</v>
      </c>
      <c r="D21" s="151">
        <v>0</v>
      </c>
      <c r="E21" s="111">
        <f t="shared" si="1"/>
        <v>0</v>
      </c>
    </row>
    <row r="22" spans="1:5" s="1" customFormat="1" ht="17.399999999999999">
      <c r="A22" s="114"/>
      <c r="B22" s="137"/>
      <c r="C22" s="158">
        <v>0</v>
      </c>
      <c r="D22" s="151">
        <v>0</v>
      </c>
      <c r="E22" s="111">
        <f t="shared" si="1"/>
        <v>0</v>
      </c>
    </row>
    <row r="23" spans="1:5" s="1" customFormat="1" ht="17.399999999999999">
      <c r="A23" s="114"/>
      <c r="B23" s="137"/>
      <c r="C23" s="158">
        <v>0</v>
      </c>
      <c r="D23" s="151">
        <v>0</v>
      </c>
      <c r="E23" s="111">
        <f t="shared" si="1"/>
        <v>0</v>
      </c>
    </row>
    <row r="24" spans="1:5" s="1" customFormat="1" ht="17.399999999999999">
      <c r="A24" s="114"/>
      <c r="B24" s="137"/>
      <c r="C24" s="158">
        <v>0</v>
      </c>
      <c r="D24" s="151">
        <v>0</v>
      </c>
      <c r="E24" s="111">
        <f t="shared" si="1"/>
        <v>0</v>
      </c>
    </row>
    <row r="25" spans="1:5" s="1" customFormat="1" ht="17.399999999999999">
      <c r="A25" s="114"/>
      <c r="B25" s="137"/>
      <c r="C25" s="158">
        <v>0</v>
      </c>
      <c r="D25" s="151">
        <v>0</v>
      </c>
      <c r="E25" s="111">
        <f t="shared" si="1"/>
        <v>0</v>
      </c>
    </row>
    <row r="26" spans="1:5" s="1" customFormat="1" ht="17.399999999999999">
      <c r="A26" s="114"/>
      <c r="B26" s="137"/>
      <c r="C26" s="158">
        <v>0</v>
      </c>
      <c r="D26" s="151">
        <v>0</v>
      </c>
      <c r="E26" s="111">
        <f t="shared" si="1"/>
        <v>0</v>
      </c>
    </row>
    <row r="27" spans="1:5" s="1" customFormat="1" ht="17.399999999999999">
      <c r="A27" s="114"/>
      <c r="B27" s="137"/>
      <c r="C27" s="158">
        <v>0</v>
      </c>
      <c r="D27" s="151">
        <v>0</v>
      </c>
      <c r="E27" s="111">
        <f t="shared" si="0"/>
        <v>0</v>
      </c>
    </row>
    <row r="28" spans="1:5" s="1" customFormat="1" ht="17.399999999999999">
      <c r="A28" s="114"/>
      <c r="B28" s="137"/>
      <c r="C28" s="158">
        <v>0</v>
      </c>
      <c r="D28" s="151">
        <v>0</v>
      </c>
      <c r="E28" s="111">
        <f t="shared" si="0"/>
        <v>0</v>
      </c>
    </row>
    <row r="29" spans="1:5" s="1" customFormat="1" ht="17.399999999999999">
      <c r="A29" s="114"/>
      <c r="B29" s="137"/>
      <c r="C29" s="158">
        <v>0</v>
      </c>
      <c r="D29" s="151">
        <v>0</v>
      </c>
      <c r="E29" s="111">
        <f t="shared" si="0"/>
        <v>0</v>
      </c>
    </row>
    <row r="30" spans="1:5" s="1" customFormat="1" ht="17.399999999999999">
      <c r="A30" s="114"/>
      <c r="B30" s="137"/>
      <c r="C30" s="158">
        <v>0</v>
      </c>
      <c r="D30" s="151">
        <v>0</v>
      </c>
      <c r="E30" s="111">
        <f t="shared" si="0"/>
        <v>0</v>
      </c>
    </row>
    <row r="31" spans="1:5" s="1" customFormat="1" ht="17.399999999999999">
      <c r="A31" s="114"/>
      <c r="B31" s="137"/>
      <c r="C31" s="158">
        <v>0</v>
      </c>
      <c r="D31" s="151">
        <v>0</v>
      </c>
      <c r="E31" s="111">
        <f t="shared" si="0"/>
        <v>0</v>
      </c>
    </row>
    <row r="32" spans="1:5" s="1" customFormat="1" ht="17.399999999999999">
      <c r="A32" s="114"/>
      <c r="B32" s="137"/>
      <c r="C32" s="158">
        <v>0</v>
      </c>
      <c r="D32" s="151">
        <v>0</v>
      </c>
      <c r="E32" s="111">
        <f t="shared" si="0"/>
        <v>0</v>
      </c>
    </row>
    <row r="33" spans="1:5" s="1" customFormat="1" ht="17.399999999999999">
      <c r="A33" s="114"/>
      <c r="B33" s="137"/>
      <c r="C33" s="158">
        <v>0</v>
      </c>
      <c r="D33" s="151">
        <v>0</v>
      </c>
      <c r="E33" s="111">
        <f t="shared" si="0"/>
        <v>0</v>
      </c>
    </row>
    <row r="34" spans="1:5" s="1" customFormat="1" ht="18" thickBot="1">
      <c r="A34" s="114"/>
      <c r="B34" s="137"/>
      <c r="C34" s="142">
        <v>0</v>
      </c>
      <c r="D34" s="151">
        <v>0</v>
      </c>
      <c r="E34" s="111">
        <f t="shared" si="0"/>
        <v>0</v>
      </c>
    </row>
    <row r="35" spans="1:5" ht="18.600000000000001" thickTop="1" thickBot="1">
      <c r="A35" s="538" t="s">
        <v>260</v>
      </c>
      <c r="B35" s="539"/>
      <c r="C35" s="147">
        <f>'AED Budget Revision 2'!E36</f>
        <v>0</v>
      </c>
      <c r="D35" s="149">
        <f>'AED Budget Revision 2'!G36</f>
        <v>0</v>
      </c>
      <c r="E35" s="148">
        <f>+C35+D35</f>
        <v>0</v>
      </c>
    </row>
    <row r="36" spans="1:5" ht="18" thickTop="1">
      <c r="A36" s="114"/>
      <c r="B36" s="138"/>
      <c r="C36" s="141">
        <v>0</v>
      </c>
      <c r="D36" s="150">
        <v>0</v>
      </c>
      <c r="E36" s="111">
        <f t="shared" ref="E36:E44" si="2">SUM(C36:D36)</f>
        <v>0</v>
      </c>
    </row>
    <row r="37" spans="1:5" s="1" customFormat="1" ht="17.399999999999999">
      <c r="A37" s="114"/>
      <c r="B37" s="137"/>
      <c r="C37" s="142">
        <v>0</v>
      </c>
      <c r="D37" s="151">
        <v>0</v>
      </c>
      <c r="E37" s="111">
        <f t="shared" si="2"/>
        <v>0</v>
      </c>
    </row>
    <row r="38" spans="1:5" s="1" customFormat="1" ht="17.399999999999999">
      <c r="A38" s="114"/>
      <c r="B38" s="137"/>
      <c r="C38" s="142">
        <v>0</v>
      </c>
      <c r="D38" s="151">
        <v>0</v>
      </c>
      <c r="E38" s="111">
        <f t="shared" si="2"/>
        <v>0</v>
      </c>
    </row>
    <row r="39" spans="1:5" s="1" customFormat="1" ht="17.399999999999999">
      <c r="A39" s="114"/>
      <c r="B39" s="137"/>
      <c r="C39" s="142">
        <v>0</v>
      </c>
      <c r="D39" s="151">
        <v>0</v>
      </c>
      <c r="E39" s="111">
        <f t="shared" si="2"/>
        <v>0</v>
      </c>
    </row>
    <row r="40" spans="1:5" s="1" customFormat="1" ht="17.399999999999999">
      <c r="A40" s="114"/>
      <c r="B40" s="137"/>
      <c r="C40" s="142">
        <v>0</v>
      </c>
      <c r="D40" s="151">
        <v>0</v>
      </c>
      <c r="E40" s="111">
        <f t="shared" si="2"/>
        <v>0</v>
      </c>
    </row>
    <row r="41" spans="1:5" s="1" customFormat="1" ht="17.399999999999999">
      <c r="A41" s="114"/>
      <c r="B41" s="137"/>
      <c r="C41" s="142">
        <v>0</v>
      </c>
      <c r="D41" s="151">
        <v>0</v>
      </c>
      <c r="E41" s="111">
        <f t="shared" si="2"/>
        <v>0</v>
      </c>
    </row>
    <row r="42" spans="1:5" s="1" customFormat="1" ht="17.399999999999999">
      <c r="A42" s="114"/>
      <c r="B42" s="137"/>
      <c r="C42" s="142">
        <v>0</v>
      </c>
      <c r="D42" s="151">
        <v>0</v>
      </c>
      <c r="E42" s="111">
        <f t="shared" si="2"/>
        <v>0</v>
      </c>
    </row>
    <row r="43" spans="1:5" s="1" customFormat="1" ht="17.399999999999999">
      <c r="A43" s="114"/>
      <c r="B43" s="137"/>
      <c r="C43" s="142">
        <v>0</v>
      </c>
      <c r="D43" s="151">
        <v>0</v>
      </c>
      <c r="E43" s="111">
        <f t="shared" si="2"/>
        <v>0</v>
      </c>
    </row>
    <row r="44" spans="1:5" ht="18.75" customHeight="1" thickBot="1">
      <c r="A44" s="25">
        <v>20</v>
      </c>
      <c r="B44" s="136" t="str">
        <f>'AED Original Budget'!B36</f>
        <v>INDIRECT COSTS (IF APPLICABLE)</v>
      </c>
      <c r="C44" s="142">
        <v>0</v>
      </c>
      <c r="D44" s="152">
        <v>0</v>
      </c>
      <c r="E44" s="111">
        <f t="shared" si="2"/>
        <v>0</v>
      </c>
    </row>
    <row r="45" spans="1:5" ht="18.600000000000001" thickTop="1" thickBot="1">
      <c r="A45" s="540" t="s">
        <v>261</v>
      </c>
      <c r="B45" s="541"/>
      <c r="C45" s="147">
        <f>IF((ROUND(SUM(C15:C34)+SUM(C36:C44),2))&lt;&gt;'AED Budget Revision 2'!E37,"DOESN'T AGREE TO SUMMARY",(SUM(C15:C34)+SUM(C36:C44)))</f>
        <v>0</v>
      </c>
      <c r="D45" s="147">
        <f>IF((ROUND(SUM(D15:D34)+SUM(D36:D44),2))&lt;&gt;'AED Budget Revision 2'!G37,"DOESN'T AGREE TO SUMMARY",(SUM(D15:D34)+SUM(D36:D44)))</f>
        <v>0</v>
      </c>
      <c r="E45" s="110">
        <f>+C45+D45</f>
        <v>0</v>
      </c>
    </row>
    <row r="46" spans="1:5" ht="15.6" thickTop="1">
      <c r="A46" s="108" t="str">
        <f>'AED Original Budget'!A56</f>
        <v>Revised 8/10/15</v>
      </c>
      <c r="B46" s="109"/>
      <c r="C46" s="11"/>
    </row>
  </sheetData>
  <sheetProtection algorithmName="SHA-512" hashValue="FFsCI9mBDTOP7++2y050I4y5LsKKe61ok5IartWVnhZeqgtZLisn3RYdZ81HSjcEzljG7DnjLhSBFzMaCy5wcQ==" saltValue="03UOK6AC6pqUPQvl1R9UBg==" spinCount="100000" sheet="1" objects="1" scenarios="1" insertRows="0" deleteRows="0" selectLockedCells="1"/>
  <mergeCells count="11">
    <mergeCell ref="E12:E13"/>
    <mergeCell ref="A14:B14"/>
    <mergeCell ref="A35:B35"/>
    <mergeCell ref="A45:B45"/>
    <mergeCell ref="A4:B4"/>
    <mergeCell ref="A5:C5"/>
    <mergeCell ref="A12:A13"/>
    <mergeCell ref="B12:B13"/>
    <mergeCell ref="C12:C13"/>
    <mergeCell ref="D12:D13"/>
    <mergeCell ref="D11:E11"/>
  </mergeCells>
  <dataValidations count="2">
    <dataValidation type="list" allowBlank="1" showInputMessage="1" showErrorMessage="1" sqref="A15:A34">
      <formula1>Instructional_Line_Number</formula1>
    </dataValidation>
    <dataValidation type="list" allowBlank="1" showInputMessage="1" showErrorMessage="1" sqref="A36:A43">
      <formula1>Administrative_Line_Number</formula1>
    </dataValidation>
  </dataValidations>
  <printOptions horizontalCentered="1" verticalCentered="1"/>
  <pageMargins left="0.25" right="0.25" top="0.25" bottom="0.25" header="0.3" footer="0.3"/>
  <pageSetup scale="65" orientation="landscape" r:id="rId1"/>
  <ignoredErrors>
    <ignoredError sqref="E27:E34 E36:E44 E15:E19" unlockedFormula="1"/>
    <ignoredError sqref="E35"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K55"/>
  <sheetViews>
    <sheetView view="pageBreakPreview" zoomScale="87" zoomScaleNormal="100" zoomScaleSheetLayoutView="87" workbookViewId="0">
      <pane ySplit="13" topLeftCell="A41" activePane="bottomLeft" state="frozen"/>
      <selection activeCell="B15" sqref="B15"/>
      <selection pane="bottomLeft" activeCell="F48" sqref="F48"/>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279</v>
      </c>
      <c r="B3" s="14"/>
      <c r="C3" s="14"/>
      <c r="D3" s="14"/>
      <c r="E3" s="15"/>
      <c r="F3" s="6"/>
      <c r="G3" s="6"/>
      <c r="H3" s="6"/>
      <c r="I3" s="6"/>
    </row>
    <row r="4" spans="1:9" ht="15.6">
      <c r="A4" s="507"/>
      <c r="B4" s="508"/>
      <c r="C4" s="508"/>
      <c r="D4" s="131"/>
      <c r="E4" s="131"/>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94"/>
      <c r="G52" s="94"/>
      <c r="H52" s="94"/>
      <c r="I52" s="94"/>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r40aISPMZwCFdSVPrqbh8g/SQQ6dq1yX44hZu7CNWNYXxEZbntrcC2TgLqvV9azHp6e3cyzZmLl1cltlxDcfxg==" saltValue="+2hL2qvlWe0aUuTvSpGL6A==" spinCount="100000" sheet="1" objects="1" scenarios="1" selectLockedCells="1"/>
  <mergeCells count="59">
    <mergeCell ref="E37:F37"/>
    <mergeCell ref="G37:H37"/>
    <mergeCell ref="B39:I42"/>
    <mergeCell ref="C35:D35"/>
    <mergeCell ref="E35:F35"/>
    <mergeCell ref="G35:H35"/>
    <mergeCell ref="E36:F36"/>
    <mergeCell ref="G36:H36"/>
    <mergeCell ref="E32:F32"/>
    <mergeCell ref="G32:H32"/>
    <mergeCell ref="E33:F33"/>
    <mergeCell ref="G33:H33"/>
    <mergeCell ref="E34:F34"/>
    <mergeCell ref="G34:H34"/>
    <mergeCell ref="E29:F29"/>
    <mergeCell ref="G29:H29"/>
    <mergeCell ref="E30:F30"/>
    <mergeCell ref="G30:H30"/>
    <mergeCell ref="E31:F31"/>
    <mergeCell ref="G31:H31"/>
    <mergeCell ref="A25:I25"/>
    <mergeCell ref="E27:F27"/>
    <mergeCell ref="G27:H27"/>
    <mergeCell ref="E28:F28"/>
    <mergeCell ref="G28:H28"/>
    <mergeCell ref="E18:F18"/>
    <mergeCell ref="G18:H18"/>
    <mergeCell ref="E19:F19"/>
    <mergeCell ref="G19:H19"/>
    <mergeCell ref="E26:F26"/>
    <mergeCell ref="G26:H26"/>
    <mergeCell ref="E20:F20"/>
    <mergeCell ref="G20:H20"/>
    <mergeCell ref="E21:F21"/>
    <mergeCell ref="G21:H21"/>
    <mergeCell ref="E22:F22"/>
    <mergeCell ref="G22:H22"/>
    <mergeCell ref="E23:F23"/>
    <mergeCell ref="G23:H23"/>
    <mergeCell ref="E24:F24"/>
    <mergeCell ref="G24:H24"/>
    <mergeCell ref="I12:I13"/>
    <mergeCell ref="A14:I14"/>
    <mergeCell ref="E15:F15"/>
    <mergeCell ref="G15:H15"/>
    <mergeCell ref="E17:F17"/>
    <mergeCell ref="G17:H17"/>
    <mergeCell ref="E16:F16"/>
    <mergeCell ref="G16:H16"/>
    <mergeCell ref="A12:A13"/>
    <mergeCell ref="B12:D13"/>
    <mergeCell ref="E12:F13"/>
    <mergeCell ref="G12:H13"/>
    <mergeCell ref="G11:I11"/>
    <mergeCell ref="A4:C4"/>
    <mergeCell ref="A5:F5"/>
    <mergeCell ref="A7:F7"/>
    <mergeCell ref="A9:B9"/>
    <mergeCell ref="E9:F9"/>
  </mergeCells>
  <printOptions horizontalCentered="1" verticalCentered="1"/>
  <pageMargins left="0.25" right="0.25" top="0.5" bottom="0.5" header="0.3" footer="0.3"/>
  <pageSetup scale="65" orientation="portrait" r:id="rId1"/>
  <ignoredErrors>
    <ignoredError sqref="I15:I23 I26:I3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sheetPr>
  <dimension ref="A1:E48"/>
  <sheetViews>
    <sheetView view="pageBreakPreview" zoomScale="87" zoomScaleNormal="70" zoomScaleSheetLayoutView="87" workbookViewId="0">
      <pane ySplit="13" topLeftCell="A14"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265</v>
      </c>
      <c r="B3" s="14"/>
      <c r="C3" s="15"/>
      <c r="D3" s="6"/>
      <c r="E3" s="6"/>
    </row>
    <row r="4" spans="1:5" ht="15.6">
      <c r="A4" s="507"/>
      <c r="B4" s="508"/>
      <c r="C4" s="135"/>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3'!E24</f>
        <v>0</v>
      </c>
      <c r="D14" s="149">
        <f>'AED Budget Revision 3'!G24</f>
        <v>0</v>
      </c>
      <c r="E14" s="148">
        <f>+C14+D14</f>
        <v>0</v>
      </c>
    </row>
    <row r="15" spans="1:5" ht="18" thickTop="1">
      <c r="A15" s="114"/>
      <c r="B15" s="138"/>
      <c r="C15" s="141">
        <v>0</v>
      </c>
      <c r="D15" s="150">
        <v>0</v>
      </c>
      <c r="E15" s="111">
        <f t="shared" ref="E15:E36" si="0">SUM(C15:D15)</f>
        <v>0</v>
      </c>
    </row>
    <row r="16" spans="1:5" s="1" customFormat="1" ht="17.399999999999999">
      <c r="A16" s="114"/>
      <c r="B16" s="137"/>
      <c r="C16" s="158">
        <v>0</v>
      </c>
      <c r="D16" s="151">
        <v>0</v>
      </c>
      <c r="E16" s="111">
        <f t="shared" si="0"/>
        <v>0</v>
      </c>
    </row>
    <row r="17" spans="1:5" s="1" customFormat="1" ht="17.399999999999999">
      <c r="A17" s="114"/>
      <c r="B17" s="137"/>
      <c r="C17" s="158">
        <v>0</v>
      </c>
      <c r="D17" s="151">
        <v>0</v>
      </c>
      <c r="E17" s="111">
        <f t="shared" si="0"/>
        <v>0</v>
      </c>
    </row>
    <row r="18" spans="1:5" s="1" customFormat="1" ht="17.399999999999999">
      <c r="A18" s="114"/>
      <c r="B18" s="137"/>
      <c r="C18" s="158">
        <v>0</v>
      </c>
      <c r="D18" s="151">
        <v>0</v>
      </c>
      <c r="E18" s="111">
        <f t="shared" si="0"/>
        <v>0</v>
      </c>
    </row>
    <row r="19" spans="1:5" s="1" customFormat="1" ht="17.399999999999999">
      <c r="A19" s="114"/>
      <c r="B19" s="137"/>
      <c r="C19" s="158">
        <v>0</v>
      </c>
      <c r="D19" s="151">
        <v>0</v>
      </c>
      <c r="E19" s="111">
        <f t="shared" ref="E19:E28" si="1">SUM(C19:D19)</f>
        <v>0</v>
      </c>
    </row>
    <row r="20" spans="1:5" s="1" customFormat="1" ht="17.399999999999999">
      <c r="A20" s="114"/>
      <c r="B20" s="137"/>
      <c r="C20" s="158">
        <v>0</v>
      </c>
      <c r="D20" s="151">
        <v>0</v>
      </c>
      <c r="E20" s="111">
        <f t="shared" si="1"/>
        <v>0</v>
      </c>
    </row>
    <row r="21" spans="1:5" s="1" customFormat="1" ht="17.399999999999999">
      <c r="A21" s="114"/>
      <c r="B21" s="137"/>
      <c r="C21" s="158">
        <v>0</v>
      </c>
      <c r="D21" s="151">
        <v>0</v>
      </c>
      <c r="E21" s="111">
        <f t="shared" si="1"/>
        <v>0</v>
      </c>
    </row>
    <row r="22" spans="1:5" s="1" customFormat="1" ht="17.399999999999999">
      <c r="A22" s="114"/>
      <c r="B22" s="137"/>
      <c r="C22" s="158">
        <v>0</v>
      </c>
      <c r="D22" s="151">
        <v>0</v>
      </c>
      <c r="E22" s="111">
        <f t="shared" si="1"/>
        <v>0</v>
      </c>
    </row>
    <row r="23" spans="1:5" s="1" customFormat="1" ht="17.399999999999999">
      <c r="A23" s="114"/>
      <c r="B23" s="137"/>
      <c r="C23" s="158">
        <v>0</v>
      </c>
      <c r="D23" s="151">
        <v>0</v>
      </c>
      <c r="E23" s="111">
        <f t="shared" si="1"/>
        <v>0</v>
      </c>
    </row>
    <row r="24" spans="1:5" s="1" customFormat="1" ht="17.399999999999999">
      <c r="A24" s="114"/>
      <c r="B24" s="137"/>
      <c r="C24" s="158">
        <v>0</v>
      </c>
      <c r="D24" s="151">
        <v>0</v>
      </c>
      <c r="E24" s="111">
        <f t="shared" si="1"/>
        <v>0</v>
      </c>
    </row>
    <row r="25" spans="1:5" s="1" customFormat="1" ht="17.399999999999999">
      <c r="A25" s="114"/>
      <c r="B25" s="137"/>
      <c r="C25" s="158">
        <v>0</v>
      </c>
      <c r="D25" s="151">
        <v>0</v>
      </c>
      <c r="E25" s="111">
        <f t="shared" si="1"/>
        <v>0</v>
      </c>
    </row>
    <row r="26" spans="1:5" s="1" customFormat="1" ht="17.399999999999999">
      <c r="A26" s="114"/>
      <c r="B26" s="137"/>
      <c r="C26" s="158">
        <v>0</v>
      </c>
      <c r="D26" s="151">
        <v>0</v>
      </c>
      <c r="E26" s="111">
        <f t="shared" si="1"/>
        <v>0</v>
      </c>
    </row>
    <row r="27" spans="1:5" s="1" customFormat="1" ht="17.399999999999999">
      <c r="A27" s="114"/>
      <c r="B27" s="137"/>
      <c r="C27" s="158">
        <v>0</v>
      </c>
      <c r="D27" s="151">
        <v>0</v>
      </c>
      <c r="E27" s="111">
        <f t="shared" si="1"/>
        <v>0</v>
      </c>
    </row>
    <row r="28" spans="1:5" s="1" customFormat="1" ht="17.399999999999999">
      <c r="A28" s="114"/>
      <c r="B28" s="137"/>
      <c r="C28" s="158">
        <v>0</v>
      </c>
      <c r="D28" s="151">
        <v>0</v>
      </c>
      <c r="E28" s="111">
        <f t="shared" si="1"/>
        <v>0</v>
      </c>
    </row>
    <row r="29" spans="1:5" s="1" customFormat="1" ht="17.399999999999999">
      <c r="A29" s="114"/>
      <c r="B29" s="137"/>
      <c r="C29" s="158">
        <v>0</v>
      </c>
      <c r="D29" s="151">
        <v>0</v>
      </c>
      <c r="E29" s="111">
        <f t="shared" si="0"/>
        <v>0</v>
      </c>
    </row>
    <row r="30" spans="1:5" s="1" customFormat="1" ht="17.399999999999999">
      <c r="A30" s="114"/>
      <c r="B30" s="137"/>
      <c r="C30" s="158">
        <v>0</v>
      </c>
      <c r="D30" s="151">
        <v>0</v>
      </c>
      <c r="E30" s="111">
        <f t="shared" si="0"/>
        <v>0</v>
      </c>
    </row>
    <row r="31" spans="1:5" s="1" customFormat="1" ht="17.399999999999999">
      <c r="A31" s="114"/>
      <c r="B31" s="137"/>
      <c r="C31" s="158">
        <v>0</v>
      </c>
      <c r="D31" s="151">
        <v>0</v>
      </c>
      <c r="E31" s="111">
        <f t="shared" si="0"/>
        <v>0</v>
      </c>
    </row>
    <row r="32" spans="1:5" s="1" customFormat="1" ht="17.399999999999999">
      <c r="A32" s="114"/>
      <c r="B32" s="137"/>
      <c r="C32" s="158">
        <v>0</v>
      </c>
      <c r="D32" s="151">
        <v>0</v>
      </c>
      <c r="E32" s="111">
        <f t="shared" si="0"/>
        <v>0</v>
      </c>
    </row>
    <row r="33" spans="1:5" s="1" customFormat="1" ht="17.399999999999999">
      <c r="A33" s="114"/>
      <c r="B33" s="137"/>
      <c r="C33" s="158">
        <v>0</v>
      </c>
      <c r="D33" s="151">
        <v>0</v>
      </c>
      <c r="E33" s="111">
        <f t="shared" si="0"/>
        <v>0</v>
      </c>
    </row>
    <row r="34" spans="1:5" s="1" customFormat="1" ht="17.399999999999999">
      <c r="A34" s="114"/>
      <c r="B34" s="137"/>
      <c r="C34" s="158">
        <v>0</v>
      </c>
      <c r="D34" s="151">
        <v>0</v>
      </c>
      <c r="E34" s="111">
        <f t="shared" si="0"/>
        <v>0</v>
      </c>
    </row>
    <row r="35" spans="1:5" s="1" customFormat="1" ht="17.399999999999999">
      <c r="A35" s="114"/>
      <c r="B35" s="137"/>
      <c r="C35" s="158">
        <v>0</v>
      </c>
      <c r="D35" s="151">
        <v>0</v>
      </c>
      <c r="E35" s="111">
        <f t="shared" si="0"/>
        <v>0</v>
      </c>
    </row>
    <row r="36" spans="1:5" s="1" customFormat="1" ht="18" thickBot="1">
      <c r="A36" s="114"/>
      <c r="B36" s="137"/>
      <c r="C36" s="142">
        <v>0</v>
      </c>
      <c r="D36" s="151">
        <v>0</v>
      </c>
      <c r="E36" s="111">
        <f t="shared" si="0"/>
        <v>0</v>
      </c>
    </row>
    <row r="37" spans="1:5" ht="18.600000000000001" thickTop="1" thickBot="1">
      <c r="A37" s="538" t="s">
        <v>260</v>
      </c>
      <c r="B37" s="539"/>
      <c r="C37" s="147">
        <f>'AED Budget Revision 3'!E36</f>
        <v>0</v>
      </c>
      <c r="D37" s="149">
        <f>'AED Budget Revision 3'!G36</f>
        <v>0</v>
      </c>
      <c r="E37" s="148">
        <f>+C37+D37</f>
        <v>0</v>
      </c>
    </row>
    <row r="38" spans="1:5" ht="18" thickTop="1">
      <c r="A38" s="114"/>
      <c r="B38" s="138"/>
      <c r="C38" s="141">
        <v>0</v>
      </c>
      <c r="D38" s="150">
        <v>0</v>
      </c>
      <c r="E38" s="111">
        <f t="shared" ref="E38:E46" si="2">SUM(C38:D38)</f>
        <v>0</v>
      </c>
    </row>
    <row r="39" spans="1:5" s="1" customFormat="1" ht="17.399999999999999">
      <c r="A39" s="114"/>
      <c r="B39" s="137"/>
      <c r="C39" s="142">
        <v>0</v>
      </c>
      <c r="D39" s="151">
        <v>0</v>
      </c>
      <c r="E39" s="111">
        <f t="shared" si="2"/>
        <v>0</v>
      </c>
    </row>
    <row r="40" spans="1:5" s="1" customFormat="1" ht="17.399999999999999">
      <c r="A40" s="114"/>
      <c r="B40" s="137"/>
      <c r="C40" s="142">
        <v>0</v>
      </c>
      <c r="D40" s="151">
        <v>0</v>
      </c>
      <c r="E40" s="111">
        <f t="shared" si="2"/>
        <v>0</v>
      </c>
    </row>
    <row r="41" spans="1:5" s="1" customFormat="1" ht="17.399999999999999">
      <c r="A41" s="114"/>
      <c r="B41" s="137"/>
      <c r="C41" s="142">
        <v>0</v>
      </c>
      <c r="D41" s="151">
        <v>0</v>
      </c>
      <c r="E41" s="111">
        <f t="shared" si="2"/>
        <v>0</v>
      </c>
    </row>
    <row r="42" spans="1:5" s="1" customFormat="1" ht="17.399999999999999">
      <c r="A42" s="114"/>
      <c r="B42" s="137"/>
      <c r="C42" s="142">
        <v>0</v>
      </c>
      <c r="D42" s="151">
        <v>0</v>
      </c>
      <c r="E42" s="111">
        <f t="shared" si="2"/>
        <v>0</v>
      </c>
    </row>
    <row r="43" spans="1:5" s="1" customFormat="1" ht="17.399999999999999">
      <c r="A43" s="114"/>
      <c r="B43" s="137"/>
      <c r="C43" s="142">
        <v>0</v>
      </c>
      <c r="D43" s="151">
        <v>0</v>
      </c>
      <c r="E43" s="111">
        <f t="shared" si="2"/>
        <v>0</v>
      </c>
    </row>
    <row r="44" spans="1:5" s="1" customFormat="1" ht="17.399999999999999">
      <c r="A44" s="114"/>
      <c r="B44" s="137"/>
      <c r="C44" s="142">
        <v>0</v>
      </c>
      <c r="D44" s="151">
        <v>0</v>
      </c>
      <c r="E44" s="111">
        <f t="shared" si="2"/>
        <v>0</v>
      </c>
    </row>
    <row r="45" spans="1:5" s="1" customFormat="1" ht="17.399999999999999">
      <c r="A45" s="114"/>
      <c r="B45" s="137"/>
      <c r="C45" s="142">
        <v>0</v>
      </c>
      <c r="D45" s="151">
        <v>0</v>
      </c>
      <c r="E45" s="111">
        <f t="shared" si="2"/>
        <v>0</v>
      </c>
    </row>
    <row r="46" spans="1:5" ht="18.75" customHeight="1" thickBot="1">
      <c r="A46" s="25">
        <v>20</v>
      </c>
      <c r="B46" s="136" t="str">
        <f>'AED Original Budget'!B36</f>
        <v>INDIRECT COSTS (IF APPLICABLE)</v>
      </c>
      <c r="C46" s="142">
        <v>0</v>
      </c>
      <c r="D46" s="152">
        <v>0</v>
      </c>
      <c r="E46" s="111">
        <f t="shared" si="2"/>
        <v>0</v>
      </c>
    </row>
    <row r="47" spans="1:5" ht="18.600000000000001" thickTop="1" thickBot="1">
      <c r="A47" s="540" t="s">
        <v>261</v>
      </c>
      <c r="B47" s="541"/>
      <c r="C47" s="147">
        <f>IF((ROUND(SUM(C15:C36)+SUM(C38:C46),2))&lt;&gt;'AED Budget Revision 3'!E37,"DOESN'T AGREE TO SUMMARY",(SUM(C15:C36)+SUM(C38:C46)))</f>
        <v>0</v>
      </c>
      <c r="D47" s="147">
        <f>IF((ROUND(SUM(D15:D36)+SUM(D38:D46),2))&lt;&gt;'AED Budget Revision 3'!G37,"DOESN'T AGREE TO SUMMARY",(SUM(D15:D36)+SUM(D38:D46)))</f>
        <v>0</v>
      </c>
      <c r="E47" s="110">
        <f>+C47+D47</f>
        <v>0</v>
      </c>
    </row>
    <row r="48" spans="1:5" ht="15.6" thickTop="1">
      <c r="A48" s="108" t="str">
        <f>'AED Original Budget'!A56</f>
        <v>Revised 8/10/15</v>
      </c>
      <c r="B48" s="109"/>
      <c r="C48" s="11"/>
    </row>
  </sheetData>
  <sheetProtection algorithmName="SHA-512" hashValue="7YBwEbzPnVEK4oo/RKJaCH6NBVj7VdcS9SxP0kKQwj+jaNVrqR5au3ARyFulW+Btnwsec1/J13G+bu9FPMbVGw==" saltValue="etqqQRcIOZPQsJRQ5hh+Mw==" spinCount="100000" sheet="1" objects="1" scenarios="1" insertRows="0" deleteRows="0" selectLockedCells="1"/>
  <mergeCells count="11">
    <mergeCell ref="E12:E13"/>
    <mergeCell ref="A14:B14"/>
    <mergeCell ref="A37:B37"/>
    <mergeCell ref="A47:B47"/>
    <mergeCell ref="A4:B4"/>
    <mergeCell ref="A5:C5"/>
    <mergeCell ref="A12:A13"/>
    <mergeCell ref="B12:B13"/>
    <mergeCell ref="C12:C13"/>
    <mergeCell ref="D12:D13"/>
    <mergeCell ref="D11:E11"/>
  </mergeCells>
  <dataValidations count="2">
    <dataValidation type="list" allowBlank="1" showInputMessage="1" showErrorMessage="1" sqref="A38:A45">
      <formula1>Administrative_Line_Number</formula1>
    </dataValidation>
    <dataValidation type="list" allowBlank="1" showInputMessage="1" showErrorMessage="1" sqref="A15:A36">
      <formula1>Instructional_Line_Number</formula1>
    </dataValidation>
  </dataValidations>
  <printOptions horizontalCentered="1" verticalCentered="1"/>
  <pageMargins left="0.25" right="0.25" top="0.25" bottom="0.25" header="0.3" footer="0.3"/>
  <pageSetup scale="65" orientation="landscape" r:id="rId1"/>
  <ignoredErrors>
    <ignoredError sqref="E29:E36 E38:E46 E15:E18 E19:E28" unlockedFormula="1"/>
    <ignoredError sqref="E37"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sheetPr>
  <dimension ref="A1:K55"/>
  <sheetViews>
    <sheetView view="pageBreakPreview" zoomScale="87" zoomScaleNormal="100" zoomScaleSheetLayoutView="87" workbookViewId="0">
      <pane ySplit="13" topLeftCell="A44" activePane="bottomLeft" state="frozen"/>
      <selection activeCell="B15" sqref="B15"/>
      <selection pane="bottomLeft" activeCell="A52" sqref="A52"/>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280</v>
      </c>
      <c r="B3" s="14"/>
      <c r="C3" s="14"/>
      <c r="D3" s="14"/>
      <c r="E3" s="15"/>
      <c r="F3" s="6"/>
      <c r="G3" s="6"/>
      <c r="H3" s="6"/>
      <c r="I3" s="6"/>
    </row>
    <row r="4" spans="1:9" ht="15.6">
      <c r="A4" s="507"/>
      <c r="B4" s="508"/>
      <c r="C4" s="508"/>
      <c r="D4" s="131"/>
      <c r="E4" s="131"/>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100"/>
      <c r="G52" s="100"/>
      <c r="H52" s="100"/>
      <c r="I52" s="100"/>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P12uIFSzBXw+aGkDcQkprJS6DHXyoO5mclW4yAUElbTrBAGaj69Z6a2TC1XzJvuL0nY6670Wd/POy4qSji1dqA==" saltValue="jzhMnmNQdyd1DgY9ts46YA==" spinCount="100000" sheet="1" objects="1" scenarios="1" selectLockedCells="1"/>
  <mergeCells count="59">
    <mergeCell ref="E37:F37"/>
    <mergeCell ref="G37:H37"/>
    <mergeCell ref="B39:I42"/>
    <mergeCell ref="E17:F17"/>
    <mergeCell ref="C35:D35"/>
    <mergeCell ref="E35:F35"/>
    <mergeCell ref="G35:H35"/>
    <mergeCell ref="E36:F36"/>
    <mergeCell ref="G36:H36"/>
    <mergeCell ref="E32:F32"/>
    <mergeCell ref="G32:H32"/>
    <mergeCell ref="E33:F33"/>
    <mergeCell ref="G33:H33"/>
    <mergeCell ref="E34:F34"/>
    <mergeCell ref="G34:H34"/>
    <mergeCell ref="E29:F29"/>
    <mergeCell ref="G29:H29"/>
    <mergeCell ref="E30:F30"/>
    <mergeCell ref="G30:H30"/>
    <mergeCell ref="E31:F31"/>
    <mergeCell ref="G31:H31"/>
    <mergeCell ref="A25:I25"/>
    <mergeCell ref="E27:F27"/>
    <mergeCell ref="G27:H27"/>
    <mergeCell ref="E28:F28"/>
    <mergeCell ref="G28:H28"/>
    <mergeCell ref="E18:F18"/>
    <mergeCell ref="G18:H18"/>
    <mergeCell ref="E19:F19"/>
    <mergeCell ref="G19:H19"/>
    <mergeCell ref="E26:F26"/>
    <mergeCell ref="G26:H26"/>
    <mergeCell ref="E20:F20"/>
    <mergeCell ref="G20:H20"/>
    <mergeCell ref="E21:F21"/>
    <mergeCell ref="G21:H21"/>
    <mergeCell ref="E22:F22"/>
    <mergeCell ref="G22:H22"/>
    <mergeCell ref="E23:F23"/>
    <mergeCell ref="G23:H23"/>
    <mergeCell ref="E24:F24"/>
    <mergeCell ref="G24:H24"/>
    <mergeCell ref="I12:I13"/>
    <mergeCell ref="A14:I14"/>
    <mergeCell ref="E15:F15"/>
    <mergeCell ref="G15:H15"/>
    <mergeCell ref="G17:H17"/>
    <mergeCell ref="E16:F16"/>
    <mergeCell ref="G16:H16"/>
    <mergeCell ref="A12:A13"/>
    <mergeCell ref="B12:D13"/>
    <mergeCell ref="E12:F13"/>
    <mergeCell ref="G12:H13"/>
    <mergeCell ref="G11:I11"/>
    <mergeCell ref="A4:C4"/>
    <mergeCell ref="A5:F5"/>
    <mergeCell ref="A7:F7"/>
    <mergeCell ref="A9:B9"/>
    <mergeCell ref="E9:F9"/>
  </mergeCells>
  <printOptions horizontalCentered="1" verticalCentered="1"/>
  <pageMargins left="0.25" right="0.25" top="0.5" bottom="0.5" header="0.3" footer="0.3"/>
  <pageSetup scale="65" orientation="portrait" r:id="rId1"/>
  <ignoredErrors>
    <ignoredError sqref="I15:I23 I26:I3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59999389629810485"/>
  </sheetPr>
  <dimension ref="A1:E48"/>
  <sheetViews>
    <sheetView view="pageBreakPreview" zoomScale="87" zoomScaleNormal="70" zoomScaleSheetLayoutView="87" workbookViewId="0">
      <pane ySplit="13" topLeftCell="A14"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266</v>
      </c>
      <c r="B3" s="14"/>
      <c r="C3" s="15"/>
      <c r="D3" s="6"/>
      <c r="E3" s="6"/>
    </row>
    <row r="4" spans="1:5" ht="15.6">
      <c r="A4" s="507"/>
      <c r="B4" s="508"/>
      <c r="C4" s="135"/>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4'!E24</f>
        <v>0</v>
      </c>
      <c r="D14" s="149">
        <f>'AED Budget Revision 4'!G24</f>
        <v>0</v>
      </c>
      <c r="E14" s="148">
        <f>+C14+D14</f>
        <v>0</v>
      </c>
    </row>
    <row r="15" spans="1:5" ht="18" thickTop="1">
      <c r="A15" s="114"/>
      <c r="B15" s="138"/>
      <c r="C15" s="141">
        <v>0</v>
      </c>
      <c r="D15" s="150">
        <v>0</v>
      </c>
      <c r="E15" s="111">
        <f t="shared" ref="E15:E36" si="0">SUM(C15:D15)</f>
        <v>0</v>
      </c>
    </row>
    <row r="16" spans="1:5" s="1" customFormat="1" ht="17.399999999999999">
      <c r="A16" s="114"/>
      <c r="B16" s="167"/>
      <c r="C16" s="158">
        <v>0</v>
      </c>
      <c r="D16" s="151">
        <v>0</v>
      </c>
      <c r="E16" s="111">
        <f t="shared" ref="E16:E23" si="1">SUM(C16:D16)</f>
        <v>0</v>
      </c>
    </row>
    <row r="17" spans="1:5" s="1" customFormat="1" ht="17.399999999999999">
      <c r="A17" s="114"/>
      <c r="B17" s="167"/>
      <c r="C17" s="158">
        <v>0</v>
      </c>
      <c r="D17" s="151">
        <v>0</v>
      </c>
      <c r="E17" s="111">
        <f t="shared" si="1"/>
        <v>0</v>
      </c>
    </row>
    <row r="18" spans="1:5" s="1" customFormat="1" ht="17.399999999999999">
      <c r="A18" s="114"/>
      <c r="B18" s="167"/>
      <c r="C18" s="158">
        <v>0</v>
      </c>
      <c r="D18" s="151">
        <v>0</v>
      </c>
      <c r="E18" s="111">
        <f t="shared" si="1"/>
        <v>0</v>
      </c>
    </row>
    <row r="19" spans="1:5" s="1" customFormat="1" ht="17.399999999999999">
      <c r="A19" s="114"/>
      <c r="B19" s="167"/>
      <c r="C19" s="158">
        <v>0</v>
      </c>
      <c r="D19" s="151">
        <v>0</v>
      </c>
      <c r="E19" s="111">
        <f t="shared" si="1"/>
        <v>0</v>
      </c>
    </row>
    <row r="20" spans="1:5" s="1" customFormat="1" ht="17.399999999999999">
      <c r="A20" s="114"/>
      <c r="B20" s="167"/>
      <c r="C20" s="158">
        <v>0</v>
      </c>
      <c r="D20" s="151">
        <v>0</v>
      </c>
      <c r="E20" s="111">
        <f t="shared" si="1"/>
        <v>0</v>
      </c>
    </row>
    <row r="21" spans="1:5" s="1" customFormat="1" ht="17.399999999999999">
      <c r="A21" s="114"/>
      <c r="B21" s="167"/>
      <c r="C21" s="158">
        <v>0</v>
      </c>
      <c r="D21" s="151">
        <v>0</v>
      </c>
      <c r="E21" s="111">
        <f t="shared" si="1"/>
        <v>0</v>
      </c>
    </row>
    <row r="22" spans="1:5" s="1" customFormat="1" ht="17.399999999999999">
      <c r="A22" s="114"/>
      <c r="B22" s="167"/>
      <c r="C22" s="158">
        <v>0</v>
      </c>
      <c r="D22" s="151">
        <v>0</v>
      </c>
      <c r="E22" s="111">
        <f t="shared" si="1"/>
        <v>0</v>
      </c>
    </row>
    <row r="23" spans="1:5" s="1" customFormat="1" ht="17.399999999999999">
      <c r="A23" s="114"/>
      <c r="B23" s="167"/>
      <c r="C23" s="158">
        <v>0</v>
      </c>
      <c r="D23" s="151">
        <v>0</v>
      </c>
      <c r="E23" s="111">
        <f t="shared" si="1"/>
        <v>0</v>
      </c>
    </row>
    <row r="24" spans="1:5" s="1" customFormat="1" ht="17.399999999999999">
      <c r="A24" s="114"/>
      <c r="B24" s="137"/>
      <c r="C24" s="158">
        <v>0</v>
      </c>
      <c r="D24" s="151">
        <v>0</v>
      </c>
      <c r="E24" s="111">
        <f t="shared" si="0"/>
        <v>0</v>
      </c>
    </row>
    <row r="25" spans="1:5" s="1" customFormat="1" ht="17.399999999999999">
      <c r="A25" s="114"/>
      <c r="B25" s="137"/>
      <c r="C25" s="158">
        <v>0</v>
      </c>
      <c r="D25" s="151">
        <v>0</v>
      </c>
      <c r="E25" s="111">
        <f t="shared" si="0"/>
        <v>0</v>
      </c>
    </row>
    <row r="26" spans="1:5" s="1" customFormat="1" ht="17.399999999999999">
      <c r="A26" s="114"/>
      <c r="B26" s="137"/>
      <c r="C26" s="158">
        <v>0</v>
      </c>
      <c r="D26" s="151">
        <v>0</v>
      </c>
      <c r="E26" s="111">
        <f t="shared" si="0"/>
        <v>0</v>
      </c>
    </row>
    <row r="27" spans="1:5" s="1" customFormat="1" ht="17.399999999999999">
      <c r="A27" s="114"/>
      <c r="B27" s="137"/>
      <c r="C27" s="158">
        <v>0</v>
      </c>
      <c r="D27" s="151">
        <v>0</v>
      </c>
      <c r="E27" s="111">
        <f t="shared" si="0"/>
        <v>0</v>
      </c>
    </row>
    <row r="28" spans="1:5" s="1" customFormat="1" ht="17.399999999999999">
      <c r="A28" s="114"/>
      <c r="B28" s="137"/>
      <c r="C28" s="158">
        <v>0</v>
      </c>
      <c r="D28" s="151">
        <v>0</v>
      </c>
      <c r="E28" s="111">
        <f t="shared" si="0"/>
        <v>0</v>
      </c>
    </row>
    <row r="29" spans="1:5" s="1" customFormat="1" ht="17.399999999999999">
      <c r="A29" s="114"/>
      <c r="B29" s="137"/>
      <c r="C29" s="158">
        <v>0</v>
      </c>
      <c r="D29" s="151">
        <v>0</v>
      </c>
      <c r="E29" s="111">
        <f t="shared" si="0"/>
        <v>0</v>
      </c>
    </row>
    <row r="30" spans="1:5" s="1" customFormat="1" ht="17.399999999999999">
      <c r="A30" s="114"/>
      <c r="B30" s="137"/>
      <c r="C30" s="158">
        <v>0</v>
      </c>
      <c r="D30" s="151">
        <v>0</v>
      </c>
      <c r="E30" s="111">
        <f t="shared" si="0"/>
        <v>0</v>
      </c>
    </row>
    <row r="31" spans="1:5" s="1" customFormat="1" ht="17.399999999999999">
      <c r="A31" s="114"/>
      <c r="B31" s="137"/>
      <c r="C31" s="158">
        <v>0</v>
      </c>
      <c r="D31" s="151">
        <v>0</v>
      </c>
      <c r="E31" s="111">
        <f t="shared" si="0"/>
        <v>0</v>
      </c>
    </row>
    <row r="32" spans="1:5" s="1" customFormat="1" ht="17.399999999999999">
      <c r="A32" s="114"/>
      <c r="B32" s="137"/>
      <c r="C32" s="158">
        <v>0</v>
      </c>
      <c r="D32" s="151">
        <v>0</v>
      </c>
      <c r="E32" s="111">
        <f t="shared" si="0"/>
        <v>0</v>
      </c>
    </row>
    <row r="33" spans="1:5" s="1" customFormat="1" ht="17.399999999999999">
      <c r="A33" s="114"/>
      <c r="B33" s="137"/>
      <c r="C33" s="158">
        <v>0</v>
      </c>
      <c r="D33" s="151">
        <v>0</v>
      </c>
      <c r="E33" s="111">
        <f t="shared" si="0"/>
        <v>0</v>
      </c>
    </row>
    <row r="34" spans="1:5" s="1" customFormat="1" ht="17.399999999999999">
      <c r="A34" s="114"/>
      <c r="B34" s="137"/>
      <c r="C34" s="158">
        <v>0</v>
      </c>
      <c r="D34" s="151">
        <v>0</v>
      </c>
      <c r="E34" s="111">
        <f t="shared" si="0"/>
        <v>0</v>
      </c>
    </row>
    <row r="35" spans="1:5" s="1" customFormat="1" ht="17.399999999999999">
      <c r="A35" s="114"/>
      <c r="B35" s="137"/>
      <c r="C35" s="158">
        <v>0</v>
      </c>
      <c r="D35" s="151">
        <v>0</v>
      </c>
      <c r="E35" s="111">
        <f t="shared" si="0"/>
        <v>0</v>
      </c>
    </row>
    <row r="36" spans="1:5" s="1" customFormat="1" ht="18" thickBot="1">
      <c r="A36" s="114"/>
      <c r="B36" s="137"/>
      <c r="C36" s="142">
        <v>0</v>
      </c>
      <c r="D36" s="151">
        <v>0</v>
      </c>
      <c r="E36" s="111">
        <f t="shared" si="0"/>
        <v>0</v>
      </c>
    </row>
    <row r="37" spans="1:5" ht="18.600000000000001" thickTop="1" thickBot="1">
      <c r="A37" s="538" t="s">
        <v>260</v>
      </c>
      <c r="B37" s="539"/>
      <c r="C37" s="147">
        <f>'AED Budget Revision 4'!E36</f>
        <v>0</v>
      </c>
      <c r="D37" s="149">
        <f>'AED Budget Revision 4'!G36</f>
        <v>0</v>
      </c>
      <c r="E37" s="148">
        <f>+C37+D37</f>
        <v>0</v>
      </c>
    </row>
    <row r="38" spans="1:5" ht="18" thickTop="1">
      <c r="A38" s="114"/>
      <c r="B38" s="138"/>
      <c r="C38" s="141">
        <v>0</v>
      </c>
      <c r="D38" s="150">
        <v>0</v>
      </c>
      <c r="E38" s="111">
        <f t="shared" ref="E38:E46" si="2">SUM(C38:D38)</f>
        <v>0</v>
      </c>
    </row>
    <row r="39" spans="1:5" s="1" customFormat="1" ht="17.399999999999999">
      <c r="A39" s="114"/>
      <c r="B39" s="137"/>
      <c r="C39" s="142">
        <v>0</v>
      </c>
      <c r="D39" s="151">
        <v>0</v>
      </c>
      <c r="E39" s="111">
        <f t="shared" si="2"/>
        <v>0</v>
      </c>
    </row>
    <row r="40" spans="1:5" s="1" customFormat="1" ht="17.399999999999999">
      <c r="A40" s="114"/>
      <c r="B40" s="137"/>
      <c r="C40" s="142">
        <v>0</v>
      </c>
      <c r="D40" s="151">
        <v>0</v>
      </c>
      <c r="E40" s="111">
        <f t="shared" si="2"/>
        <v>0</v>
      </c>
    </row>
    <row r="41" spans="1:5" s="1" customFormat="1" ht="17.399999999999999">
      <c r="A41" s="114"/>
      <c r="B41" s="137"/>
      <c r="C41" s="142">
        <v>0</v>
      </c>
      <c r="D41" s="151">
        <v>0</v>
      </c>
      <c r="E41" s="111">
        <f t="shared" si="2"/>
        <v>0</v>
      </c>
    </row>
    <row r="42" spans="1:5" s="1" customFormat="1" ht="17.399999999999999">
      <c r="A42" s="114"/>
      <c r="B42" s="137"/>
      <c r="C42" s="142">
        <v>0</v>
      </c>
      <c r="D42" s="151">
        <v>0</v>
      </c>
      <c r="E42" s="111">
        <f t="shared" si="2"/>
        <v>0</v>
      </c>
    </row>
    <row r="43" spans="1:5" s="1" customFormat="1" ht="17.399999999999999">
      <c r="A43" s="114"/>
      <c r="B43" s="137"/>
      <c r="C43" s="142">
        <v>0</v>
      </c>
      <c r="D43" s="151">
        <v>0</v>
      </c>
      <c r="E43" s="111">
        <f t="shared" si="2"/>
        <v>0</v>
      </c>
    </row>
    <row r="44" spans="1:5" s="1" customFormat="1" ht="17.399999999999999">
      <c r="A44" s="114"/>
      <c r="B44" s="137"/>
      <c r="C44" s="142">
        <v>0</v>
      </c>
      <c r="D44" s="151">
        <v>0</v>
      </c>
      <c r="E44" s="111">
        <f t="shared" si="2"/>
        <v>0</v>
      </c>
    </row>
    <row r="45" spans="1:5" s="1" customFormat="1" ht="17.399999999999999">
      <c r="A45" s="114"/>
      <c r="B45" s="137"/>
      <c r="C45" s="142">
        <v>0</v>
      </c>
      <c r="D45" s="151">
        <v>0</v>
      </c>
      <c r="E45" s="111">
        <f t="shared" si="2"/>
        <v>0</v>
      </c>
    </row>
    <row r="46" spans="1:5" ht="18.75" customHeight="1" thickBot="1">
      <c r="A46" s="25">
        <v>20</v>
      </c>
      <c r="B46" s="136" t="str">
        <f>'AED Original Budget'!B36</f>
        <v>INDIRECT COSTS (IF APPLICABLE)</v>
      </c>
      <c r="C46" s="142">
        <v>0</v>
      </c>
      <c r="D46" s="152">
        <v>0</v>
      </c>
      <c r="E46" s="111">
        <f t="shared" si="2"/>
        <v>0</v>
      </c>
    </row>
    <row r="47" spans="1:5" ht="18.600000000000001" thickTop="1" thickBot="1">
      <c r="A47" s="540" t="s">
        <v>261</v>
      </c>
      <c r="B47" s="541"/>
      <c r="C47" s="147">
        <f>IF((ROUND(SUM(C15:C36)+SUM(C38:C46),2))&lt;&gt;'AED Budget Revision 4'!E37,"DOESN'T AGREE TO SUMMARY",(SUM(C15:C36)+SUM(C38:C46)))</f>
        <v>0</v>
      </c>
      <c r="D47" s="147">
        <f>IF((ROUND(SUM(D15:D36)+SUM(D38:D46),2))&lt;&gt;'AED Budget Revision 4'!G37,"DOESN'T AGREE TO SUMMARY",(SUM(D15:D36)+SUM(D38:D46)))</f>
        <v>0</v>
      </c>
      <c r="E47" s="110">
        <f>IF((SUM(E15:E36)+SUM(E38:E46))&lt;&gt;'AED Budget Revision 1'!I37,"ERROR",(SUM(E15:E36)+SUM(E38:E46)))</f>
        <v>0</v>
      </c>
    </row>
    <row r="48" spans="1:5" ht="15.6" thickTop="1">
      <c r="A48" s="108" t="str">
        <f>'AED Original Budget'!A56</f>
        <v>Revised 8/10/15</v>
      </c>
      <c r="B48" s="109"/>
      <c r="C48" s="11"/>
    </row>
  </sheetData>
  <sheetProtection algorithmName="SHA-512" hashValue="KjHlYRboWqfHmmm8z4aw6PiFQqLQA+r/sqWGBayi58T9msBnqAHAHXgw+vgTOKwj5zbfE2lban6Har1AoXRwUg==" saltValue="/mMap5/kKiDJUA5nk3AUuw==" spinCount="100000" sheet="1" objects="1" scenarios="1" insertRows="0" deleteRows="0" selectLockedCells="1"/>
  <mergeCells count="11">
    <mergeCell ref="E12:E13"/>
    <mergeCell ref="A14:B14"/>
    <mergeCell ref="A37:B37"/>
    <mergeCell ref="A47:B47"/>
    <mergeCell ref="A4:B4"/>
    <mergeCell ref="A5:C5"/>
    <mergeCell ref="A12:A13"/>
    <mergeCell ref="B12:B13"/>
    <mergeCell ref="C12:C13"/>
    <mergeCell ref="D12:D13"/>
    <mergeCell ref="D11:E11"/>
  </mergeCells>
  <dataValidations count="2">
    <dataValidation type="list" allowBlank="1" showInputMessage="1" showErrorMessage="1" sqref="A38:A45">
      <formula1>Administrative_Line_Number</formula1>
    </dataValidation>
    <dataValidation type="list" allowBlank="1" showInputMessage="1" showErrorMessage="1" sqref="A15:A36">
      <formula1>Instructional_Line_Number</formula1>
    </dataValidation>
  </dataValidations>
  <printOptions horizontalCentered="1" verticalCentered="1"/>
  <pageMargins left="0.25" right="0.25" top="0.25" bottom="0.25" header="0.3" footer="0.3"/>
  <pageSetup scale="65" orientation="landscape" r:id="rId1"/>
  <ignoredErrors>
    <ignoredError sqref="E24:E36 E38:E41 E15 E42:E46 E16:E23" unlockedFormula="1"/>
    <ignoredError sqref="E37"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sheetPr>
  <dimension ref="A1:K55"/>
  <sheetViews>
    <sheetView view="pageBreakPreview" zoomScale="87" zoomScaleNormal="100" zoomScaleSheetLayoutView="87" workbookViewId="0">
      <pane ySplit="13" topLeftCell="A42" activePane="bottomLeft" state="frozen"/>
      <selection activeCell="B15" sqref="B15"/>
      <selection pane="bottomLeft" activeCell="A48" sqref="A48"/>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480</v>
      </c>
      <c r="B3" s="14"/>
      <c r="C3" s="14"/>
      <c r="D3" s="14"/>
      <c r="E3" s="15"/>
      <c r="F3" s="6"/>
      <c r="G3" s="6"/>
      <c r="H3" s="6"/>
      <c r="I3" s="6"/>
    </row>
    <row r="4" spans="1:9" ht="15.6">
      <c r="A4" s="507"/>
      <c r="B4" s="508"/>
      <c r="C4" s="508"/>
      <c r="D4" s="350"/>
      <c r="E4" s="350"/>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100"/>
      <c r="G52" s="100"/>
      <c r="H52" s="100"/>
      <c r="I52" s="100"/>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lNKox/bn3lpMj7i93s5NJJnfIYXrRWkCp9t5DtQFqSad6s1CYUpGbJolUF5QxZet0l1L0umtzkEm41t2MluU1Q==" saltValue="YGQfsYHSYpQdXguNGGwkkQ==" spinCount="100000" sheet="1" objects="1" scenarios="1" selectLockedCells="1"/>
  <mergeCells count="59">
    <mergeCell ref="A14:I14"/>
    <mergeCell ref="A4:C4"/>
    <mergeCell ref="A5:F5"/>
    <mergeCell ref="A7:F7"/>
    <mergeCell ref="A9:B9"/>
    <mergeCell ref="E9:F9"/>
    <mergeCell ref="G11:I11"/>
    <mergeCell ref="A12:A13"/>
    <mergeCell ref="B12:D13"/>
    <mergeCell ref="E12:F13"/>
    <mergeCell ref="G12:H13"/>
    <mergeCell ref="I12:I13"/>
    <mergeCell ref="E15:F15"/>
    <mergeCell ref="G15:H15"/>
    <mergeCell ref="E16:F16"/>
    <mergeCell ref="G16:H16"/>
    <mergeCell ref="E17:F17"/>
    <mergeCell ref="G17:H17"/>
    <mergeCell ref="E18:F18"/>
    <mergeCell ref="G18:H18"/>
    <mergeCell ref="E19:F19"/>
    <mergeCell ref="G19:H19"/>
    <mergeCell ref="E20:F20"/>
    <mergeCell ref="G20:H20"/>
    <mergeCell ref="E27:F27"/>
    <mergeCell ref="G27:H27"/>
    <mergeCell ref="E21:F21"/>
    <mergeCell ref="G21:H21"/>
    <mergeCell ref="E22:F22"/>
    <mergeCell ref="G22:H22"/>
    <mergeCell ref="E23:F23"/>
    <mergeCell ref="G23:H23"/>
    <mergeCell ref="E24:F24"/>
    <mergeCell ref="G24:H24"/>
    <mergeCell ref="A25:I25"/>
    <mergeCell ref="E26:F26"/>
    <mergeCell ref="G26:H26"/>
    <mergeCell ref="E28:F28"/>
    <mergeCell ref="G28:H28"/>
    <mergeCell ref="E29:F29"/>
    <mergeCell ref="G29:H29"/>
    <mergeCell ref="E30:F30"/>
    <mergeCell ref="G30:H30"/>
    <mergeCell ref="E31:F31"/>
    <mergeCell ref="G31:H31"/>
    <mergeCell ref="E32:F32"/>
    <mergeCell ref="G32:H32"/>
    <mergeCell ref="E33:F33"/>
    <mergeCell ref="G33:H33"/>
    <mergeCell ref="E37:F37"/>
    <mergeCell ref="G37:H37"/>
    <mergeCell ref="B39:I42"/>
    <mergeCell ref="E34:F34"/>
    <mergeCell ref="G34:H34"/>
    <mergeCell ref="C35:D35"/>
    <mergeCell ref="E35:F35"/>
    <mergeCell ref="G35:H35"/>
    <mergeCell ref="E36:F36"/>
    <mergeCell ref="G36:H36"/>
  </mergeCells>
  <printOptions horizontalCentered="1" verticalCentered="1"/>
  <pageMargins left="0.25" right="0.25" top="0.5" bottom="0.5" header="0.3" footer="0.3"/>
  <pageSetup scale="6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sheetPr>
  <dimension ref="A1:E48"/>
  <sheetViews>
    <sheetView view="pageBreakPreview" zoomScale="87" zoomScaleNormal="70" zoomScaleSheetLayoutView="87" workbookViewId="0">
      <pane ySplit="13" topLeftCell="A14"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479</v>
      </c>
      <c r="B3" s="14"/>
      <c r="C3" s="15"/>
      <c r="D3" s="6"/>
      <c r="E3" s="6"/>
    </row>
    <row r="4" spans="1:5" ht="15.6">
      <c r="A4" s="507"/>
      <c r="B4" s="508"/>
      <c r="C4" s="350"/>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5'!E24</f>
        <v>0</v>
      </c>
      <c r="D14" s="149">
        <f>'AED Budget Revision 5'!G24</f>
        <v>0</v>
      </c>
      <c r="E14" s="148">
        <f>+C14+D14</f>
        <v>0</v>
      </c>
    </row>
    <row r="15" spans="1:5" ht="18" thickTop="1">
      <c r="A15" s="114"/>
      <c r="B15" s="138"/>
      <c r="C15" s="348">
        <v>0</v>
      </c>
      <c r="D15" s="150">
        <v>0</v>
      </c>
      <c r="E15" s="111">
        <f t="shared" ref="E15:E36" si="0">SUM(C15:D15)</f>
        <v>0</v>
      </c>
    </row>
    <row r="16" spans="1:5" s="1" customFormat="1" ht="17.399999999999999">
      <c r="A16" s="114"/>
      <c r="B16" s="167"/>
      <c r="C16" s="349">
        <v>0</v>
      </c>
      <c r="D16" s="151">
        <v>0</v>
      </c>
      <c r="E16" s="111">
        <f t="shared" ref="E16:E23" si="1">SUM(C16:D16)</f>
        <v>0</v>
      </c>
    </row>
    <row r="17" spans="1:5" s="1" customFormat="1" ht="17.399999999999999">
      <c r="A17" s="114"/>
      <c r="B17" s="167"/>
      <c r="C17" s="349">
        <v>0</v>
      </c>
      <c r="D17" s="151">
        <v>0</v>
      </c>
      <c r="E17" s="111">
        <f t="shared" si="1"/>
        <v>0</v>
      </c>
    </row>
    <row r="18" spans="1:5" s="1" customFormat="1" ht="17.399999999999999">
      <c r="A18" s="114"/>
      <c r="B18" s="167"/>
      <c r="C18" s="349">
        <v>0</v>
      </c>
      <c r="D18" s="151">
        <v>0</v>
      </c>
      <c r="E18" s="111">
        <f t="shared" si="1"/>
        <v>0</v>
      </c>
    </row>
    <row r="19" spans="1:5" s="1" customFormat="1" ht="17.399999999999999">
      <c r="A19" s="114"/>
      <c r="B19" s="167"/>
      <c r="C19" s="349">
        <v>0</v>
      </c>
      <c r="D19" s="151">
        <v>0</v>
      </c>
      <c r="E19" s="111">
        <f t="shared" si="1"/>
        <v>0</v>
      </c>
    </row>
    <row r="20" spans="1:5" s="1" customFormat="1" ht="17.399999999999999">
      <c r="A20" s="114"/>
      <c r="B20" s="167"/>
      <c r="C20" s="349">
        <v>0</v>
      </c>
      <c r="D20" s="151">
        <v>0</v>
      </c>
      <c r="E20" s="111">
        <f t="shared" si="1"/>
        <v>0</v>
      </c>
    </row>
    <row r="21" spans="1:5" s="1" customFormat="1" ht="17.399999999999999">
      <c r="A21" s="114"/>
      <c r="B21" s="167"/>
      <c r="C21" s="349">
        <v>0</v>
      </c>
      <c r="D21" s="151">
        <v>0</v>
      </c>
      <c r="E21" s="111">
        <f t="shared" si="1"/>
        <v>0</v>
      </c>
    </row>
    <row r="22" spans="1:5" s="1" customFormat="1" ht="17.399999999999999">
      <c r="A22" s="114"/>
      <c r="B22" s="167"/>
      <c r="C22" s="349">
        <v>0</v>
      </c>
      <c r="D22" s="151">
        <v>0</v>
      </c>
      <c r="E22" s="111">
        <f t="shared" si="1"/>
        <v>0</v>
      </c>
    </row>
    <row r="23" spans="1:5" s="1" customFormat="1" ht="17.399999999999999">
      <c r="A23" s="114"/>
      <c r="B23" s="167"/>
      <c r="C23" s="349">
        <v>0</v>
      </c>
      <c r="D23" s="151">
        <v>0</v>
      </c>
      <c r="E23" s="111">
        <f t="shared" si="1"/>
        <v>0</v>
      </c>
    </row>
    <row r="24" spans="1:5" s="1" customFormat="1" ht="17.399999999999999">
      <c r="A24" s="114"/>
      <c r="B24" s="137"/>
      <c r="C24" s="349">
        <v>0</v>
      </c>
      <c r="D24" s="151">
        <v>0</v>
      </c>
      <c r="E24" s="111">
        <f t="shared" si="0"/>
        <v>0</v>
      </c>
    </row>
    <row r="25" spans="1:5" s="1" customFormat="1" ht="17.399999999999999">
      <c r="A25" s="114"/>
      <c r="B25" s="137"/>
      <c r="C25" s="349">
        <v>0</v>
      </c>
      <c r="D25" s="151">
        <v>0</v>
      </c>
      <c r="E25" s="111">
        <f t="shared" si="0"/>
        <v>0</v>
      </c>
    </row>
    <row r="26" spans="1:5" s="1" customFormat="1" ht="17.399999999999999">
      <c r="A26" s="114"/>
      <c r="B26" s="137"/>
      <c r="C26" s="349">
        <v>0</v>
      </c>
      <c r="D26" s="151">
        <v>0</v>
      </c>
      <c r="E26" s="111">
        <f t="shared" si="0"/>
        <v>0</v>
      </c>
    </row>
    <row r="27" spans="1:5" s="1" customFormat="1" ht="17.399999999999999">
      <c r="A27" s="114"/>
      <c r="B27" s="137"/>
      <c r="C27" s="349">
        <v>0</v>
      </c>
      <c r="D27" s="151">
        <v>0</v>
      </c>
      <c r="E27" s="111">
        <f t="shared" si="0"/>
        <v>0</v>
      </c>
    </row>
    <row r="28" spans="1:5" s="1" customFormat="1" ht="17.399999999999999">
      <c r="A28" s="114"/>
      <c r="B28" s="137"/>
      <c r="C28" s="349">
        <v>0</v>
      </c>
      <c r="D28" s="151">
        <v>0</v>
      </c>
      <c r="E28" s="111">
        <f t="shared" si="0"/>
        <v>0</v>
      </c>
    </row>
    <row r="29" spans="1:5" s="1" customFormat="1" ht="17.399999999999999">
      <c r="A29" s="114"/>
      <c r="B29" s="137"/>
      <c r="C29" s="349">
        <v>0</v>
      </c>
      <c r="D29" s="151">
        <v>0</v>
      </c>
      <c r="E29" s="111">
        <f t="shared" si="0"/>
        <v>0</v>
      </c>
    </row>
    <row r="30" spans="1:5" s="1" customFormat="1" ht="17.399999999999999">
      <c r="A30" s="114"/>
      <c r="B30" s="137"/>
      <c r="C30" s="349">
        <v>0</v>
      </c>
      <c r="D30" s="151">
        <v>0</v>
      </c>
      <c r="E30" s="111">
        <f t="shared" si="0"/>
        <v>0</v>
      </c>
    </row>
    <row r="31" spans="1:5" s="1" customFormat="1" ht="17.399999999999999">
      <c r="A31" s="114"/>
      <c r="B31" s="137"/>
      <c r="C31" s="349">
        <v>0</v>
      </c>
      <c r="D31" s="151">
        <v>0</v>
      </c>
      <c r="E31" s="111">
        <f t="shared" si="0"/>
        <v>0</v>
      </c>
    </row>
    <row r="32" spans="1:5" s="1" customFormat="1" ht="17.399999999999999">
      <c r="A32" s="114"/>
      <c r="B32" s="137"/>
      <c r="C32" s="349">
        <v>0</v>
      </c>
      <c r="D32" s="151">
        <v>0</v>
      </c>
      <c r="E32" s="111">
        <f t="shared" si="0"/>
        <v>0</v>
      </c>
    </row>
    <row r="33" spans="1:5" s="1" customFormat="1" ht="17.399999999999999">
      <c r="A33" s="114"/>
      <c r="B33" s="137"/>
      <c r="C33" s="349">
        <v>0</v>
      </c>
      <c r="D33" s="151">
        <v>0</v>
      </c>
      <c r="E33" s="111">
        <f t="shared" si="0"/>
        <v>0</v>
      </c>
    </row>
    <row r="34" spans="1:5" s="1" customFormat="1" ht="17.399999999999999">
      <c r="A34" s="114"/>
      <c r="B34" s="137"/>
      <c r="C34" s="349">
        <v>0</v>
      </c>
      <c r="D34" s="151">
        <v>0</v>
      </c>
      <c r="E34" s="111">
        <f t="shared" si="0"/>
        <v>0</v>
      </c>
    </row>
    <row r="35" spans="1:5" s="1" customFormat="1" ht="17.399999999999999">
      <c r="A35" s="114"/>
      <c r="B35" s="137"/>
      <c r="C35" s="349">
        <v>0</v>
      </c>
      <c r="D35" s="151">
        <v>0</v>
      </c>
      <c r="E35" s="111">
        <f t="shared" si="0"/>
        <v>0</v>
      </c>
    </row>
    <row r="36" spans="1:5" s="1" customFormat="1" ht="18" thickBot="1">
      <c r="A36" s="114"/>
      <c r="B36" s="137"/>
      <c r="C36" s="349">
        <v>0</v>
      </c>
      <c r="D36" s="151">
        <v>0</v>
      </c>
      <c r="E36" s="111">
        <f t="shared" si="0"/>
        <v>0</v>
      </c>
    </row>
    <row r="37" spans="1:5" ht="18.600000000000001" thickTop="1" thickBot="1">
      <c r="A37" s="538" t="s">
        <v>260</v>
      </c>
      <c r="B37" s="539"/>
      <c r="C37" s="147">
        <f>'AED Budget Revision 5'!E36</f>
        <v>0</v>
      </c>
      <c r="D37" s="149">
        <f>'AED Budget Revision 5'!G36</f>
        <v>0</v>
      </c>
      <c r="E37" s="148">
        <f>+C37+D37</f>
        <v>0</v>
      </c>
    </row>
    <row r="38" spans="1:5" ht="18" thickTop="1">
      <c r="A38" s="114"/>
      <c r="B38" s="138"/>
      <c r="C38" s="348">
        <v>0</v>
      </c>
      <c r="D38" s="150">
        <v>0</v>
      </c>
      <c r="E38" s="111">
        <f t="shared" ref="E38:E46" si="2">SUM(C38:D38)</f>
        <v>0</v>
      </c>
    </row>
    <row r="39" spans="1:5" s="1" customFormat="1" ht="17.399999999999999">
      <c r="A39" s="114"/>
      <c r="B39" s="137"/>
      <c r="C39" s="349">
        <v>0</v>
      </c>
      <c r="D39" s="151">
        <v>0</v>
      </c>
      <c r="E39" s="111">
        <f t="shared" si="2"/>
        <v>0</v>
      </c>
    </row>
    <row r="40" spans="1:5" s="1" customFormat="1" ht="17.399999999999999">
      <c r="A40" s="114"/>
      <c r="B40" s="137"/>
      <c r="C40" s="349">
        <v>0</v>
      </c>
      <c r="D40" s="151">
        <v>0</v>
      </c>
      <c r="E40" s="111">
        <f t="shared" si="2"/>
        <v>0</v>
      </c>
    </row>
    <row r="41" spans="1:5" s="1" customFormat="1" ht="17.399999999999999">
      <c r="A41" s="114"/>
      <c r="B41" s="137"/>
      <c r="C41" s="349">
        <v>0</v>
      </c>
      <c r="D41" s="151">
        <v>0</v>
      </c>
      <c r="E41" s="111">
        <f t="shared" si="2"/>
        <v>0</v>
      </c>
    </row>
    <row r="42" spans="1:5" s="1" customFormat="1" ht="17.399999999999999">
      <c r="A42" s="114"/>
      <c r="B42" s="137"/>
      <c r="C42" s="349">
        <v>0</v>
      </c>
      <c r="D42" s="151">
        <v>0</v>
      </c>
      <c r="E42" s="111">
        <f t="shared" si="2"/>
        <v>0</v>
      </c>
    </row>
    <row r="43" spans="1:5" s="1" customFormat="1" ht="17.399999999999999">
      <c r="A43" s="114"/>
      <c r="B43" s="137"/>
      <c r="C43" s="349">
        <v>0</v>
      </c>
      <c r="D43" s="151">
        <v>0</v>
      </c>
      <c r="E43" s="111">
        <f t="shared" si="2"/>
        <v>0</v>
      </c>
    </row>
    <row r="44" spans="1:5" s="1" customFormat="1" ht="17.399999999999999">
      <c r="A44" s="114"/>
      <c r="B44" s="137"/>
      <c r="C44" s="349">
        <v>0</v>
      </c>
      <c r="D44" s="151">
        <v>0</v>
      </c>
      <c r="E44" s="111">
        <f t="shared" si="2"/>
        <v>0</v>
      </c>
    </row>
    <row r="45" spans="1:5" s="1" customFormat="1" ht="17.399999999999999">
      <c r="A45" s="114"/>
      <c r="B45" s="137"/>
      <c r="C45" s="349">
        <v>0</v>
      </c>
      <c r="D45" s="151">
        <v>0</v>
      </c>
      <c r="E45" s="111">
        <f t="shared" si="2"/>
        <v>0</v>
      </c>
    </row>
    <row r="46" spans="1:5" ht="18.75" customHeight="1" thickBot="1">
      <c r="A46" s="25">
        <v>20</v>
      </c>
      <c r="B46" s="136" t="str">
        <f>'AED Original Budget'!B36</f>
        <v>INDIRECT COSTS (IF APPLICABLE)</v>
      </c>
      <c r="C46" s="349">
        <v>0</v>
      </c>
      <c r="D46" s="152">
        <v>0</v>
      </c>
      <c r="E46" s="111">
        <f t="shared" si="2"/>
        <v>0</v>
      </c>
    </row>
    <row r="47" spans="1:5" ht="18.600000000000001" thickTop="1" thickBot="1">
      <c r="A47" s="540" t="s">
        <v>261</v>
      </c>
      <c r="B47" s="541"/>
      <c r="C47" s="147">
        <f>IF((ROUND(SUM(C15:C36)+SUM(C38:C46),2))&lt;&gt;'AED Budget Revision 5'!E37,"DOESN'T AGREE TO SUMMARY",(SUM(C15:C36)+SUM(C38:C46)))</f>
        <v>0</v>
      </c>
      <c r="D47" s="147">
        <f>IF((ROUND(SUM(D15:D36)+SUM(D38:D46),2))&lt;&gt;'AED Budget Revision 5'!G37,"DOESN'T AGREE TO SUMMARY",(SUM(D15:D36)+SUM(D38:D46)))</f>
        <v>0</v>
      </c>
      <c r="E47" s="110">
        <f>IF((SUM(E15:E36)+SUM(E38:E46))&lt;&gt;'AED Budget Revision 1'!I37,"ERROR",(SUM(E15:E36)+SUM(E38:E46)))</f>
        <v>0</v>
      </c>
    </row>
    <row r="48" spans="1:5" ht="15.6" thickTop="1">
      <c r="A48" s="108" t="str">
        <f>'AED Original Budget'!A56</f>
        <v>Revised 8/10/15</v>
      </c>
      <c r="B48" s="109"/>
      <c r="C48" s="11"/>
    </row>
  </sheetData>
  <sheetProtection algorithmName="SHA-512" hashValue="q/W6lnRP5J3iqrTRbd40Pe1DC4hTQtycTRegbcL+vSU4HkU+iCj8oz1Ak9LN7Y5CfvCNDr5FLE0OwL9INOfv6Q==" saltValue="yaGtDLn01tZhMGzN3lNKFQ==" spinCount="100000" sheet="1" objects="1" scenarios="1" insertRows="0" deleteRows="0" selectLockedCells="1"/>
  <mergeCells count="11">
    <mergeCell ref="D11:E11"/>
    <mergeCell ref="A12:A13"/>
    <mergeCell ref="B12:B13"/>
    <mergeCell ref="C12:C13"/>
    <mergeCell ref="D12:D13"/>
    <mergeCell ref="E12:E13"/>
    <mergeCell ref="A14:B14"/>
    <mergeCell ref="A37:B37"/>
    <mergeCell ref="A47:B47"/>
    <mergeCell ref="A4:B4"/>
    <mergeCell ref="A5:C5"/>
  </mergeCells>
  <dataValidations count="2">
    <dataValidation type="list" allowBlank="1" showInputMessage="1" showErrorMessage="1" sqref="A15:A36">
      <formula1>Instructional_Line_Number</formula1>
    </dataValidation>
    <dataValidation type="list" allowBlank="1" showInputMessage="1" showErrorMessage="1" sqref="A38:A45">
      <formula1>Administrative_Line_Number</formula1>
    </dataValidation>
  </dataValidations>
  <printOptions horizontalCentered="1" verticalCentered="1"/>
  <pageMargins left="0.25" right="0.25" top="0.25" bottom="0.25" header="0.3" footer="0.3"/>
  <pageSetup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249977111117893"/>
  </sheetPr>
  <dimension ref="A1:K55"/>
  <sheetViews>
    <sheetView view="pageBreakPreview" zoomScale="87" zoomScaleNormal="100" zoomScaleSheetLayoutView="87" workbookViewId="0">
      <pane ySplit="13" topLeftCell="A44" activePane="bottomLeft" state="frozen"/>
      <selection activeCell="B15" sqref="B15"/>
      <selection pane="bottomLeft" activeCell="A48" sqref="A48"/>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482</v>
      </c>
      <c r="B3" s="14"/>
      <c r="C3" s="14"/>
      <c r="D3" s="14"/>
      <c r="E3" s="15"/>
      <c r="F3" s="6"/>
      <c r="G3" s="6"/>
      <c r="H3" s="6"/>
      <c r="I3" s="6"/>
    </row>
    <row r="4" spans="1:9" ht="15.6">
      <c r="A4" s="507"/>
      <c r="B4" s="508"/>
      <c r="C4" s="508"/>
      <c r="D4" s="353"/>
      <c r="E4" s="353"/>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t="s">
        <v>557</v>
      </c>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94"/>
      <c r="G52" s="94"/>
      <c r="H52" s="94"/>
      <c r="I52" s="94"/>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8X2p+pgURhzCeWQt+axwnhtfm3cYPOmTYxxW8SidmNtlN/FjaCbvHAyeI0Vlnx4yzdFjVtjZ1FFWdNATg80KxQ==" saltValue="6bqXIN4yfvq3L1lXNyWKRg==" spinCount="100000" sheet="1" objects="1" scenarios="1" selectLockedCells="1"/>
  <mergeCells count="59">
    <mergeCell ref="A14:I14"/>
    <mergeCell ref="A4:C4"/>
    <mergeCell ref="A5:F5"/>
    <mergeCell ref="A7:F7"/>
    <mergeCell ref="A9:B9"/>
    <mergeCell ref="E9:F9"/>
    <mergeCell ref="G11:I11"/>
    <mergeCell ref="A12:A13"/>
    <mergeCell ref="B12:D13"/>
    <mergeCell ref="E12:F13"/>
    <mergeCell ref="G12:H13"/>
    <mergeCell ref="I12:I13"/>
    <mergeCell ref="E15:F15"/>
    <mergeCell ref="G15:H15"/>
    <mergeCell ref="E16:F16"/>
    <mergeCell ref="G16:H16"/>
    <mergeCell ref="E17:F17"/>
    <mergeCell ref="G17:H17"/>
    <mergeCell ref="E18:F18"/>
    <mergeCell ref="G18:H18"/>
    <mergeCell ref="E19:F19"/>
    <mergeCell ref="G19:H19"/>
    <mergeCell ref="E20:F20"/>
    <mergeCell ref="G20:H20"/>
    <mergeCell ref="E27:F27"/>
    <mergeCell ref="G27:H27"/>
    <mergeCell ref="E21:F21"/>
    <mergeCell ref="G21:H21"/>
    <mergeCell ref="E22:F22"/>
    <mergeCell ref="G22:H22"/>
    <mergeCell ref="E23:F23"/>
    <mergeCell ref="G23:H23"/>
    <mergeCell ref="E24:F24"/>
    <mergeCell ref="G24:H24"/>
    <mergeCell ref="A25:I25"/>
    <mergeCell ref="E26:F26"/>
    <mergeCell ref="G26:H26"/>
    <mergeCell ref="E28:F28"/>
    <mergeCell ref="G28:H28"/>
    <mergeCell ref="E29:F29"/>
    <mergeCell ref="G29:H29"/>
    <mergeCell ref="E30:F30"/>
    <mergeCell ref="G30:H30"/>
    <mergeCell ref="E31:F31"/>
    <mergeCell ref="G31:H31"/>
    <mergeCell ref="E32:F32"/>
    <mergeCell ref="G32:H32"/>
    <mergeCell ref="E33:F33"/>
    <mergeCell ref="G33:H33"/>
    <mergeCell ref="E37:F37"/>
    <mergeCell ref="G37:H37"/>
    <mergeCell ref="B39:I42"/>
    <mergeCell ref="E34:F34"/>
    <mergeCell ref="G34:H34"/>
    <mergeCell ref="C35:D35"/>
    <mergeCell ref="E35:F35"/>
    <mergeCell ref="G35:H35"/>
    <mergeCell ref="E36:F36"/>
    <mergeCell ref="G36:H36"/>
  </mergeCells>
  <printOptions horizontalCentered="1" verticalCentered="1"/>
  <pageMargins left="0.25" right="0.25" top="0.5" bottom="0.5" header="0.3" footer="0.3"/>
  <pageSetup scale="6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tint="0.249977111117893"/>
  </sheetPr>
  <dimension ref="A1:E48"/>
  <sheetViews>
    <sheetView view="pageBreakPreview" zoomScale="87" zoomScaleNormal="70" zoomScaleSheetLayoutView="87" workbookViewId="0">
      <pane ySplit="13" topLeftCell="A14"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483</v>
      </c>
      <c r="B3" s="14"/>
      <c r="C3" s="15"/>
      <c r="D3" s="6"/>
      <c r="E3" s="6"/>
    </row>
    <row r="4" spans="1:5" ht="15.6">
      <c r="A4" s="507"/>
      <c r="B4" s="508"/>
      <c r="C4" s="353"/>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5'!E24</f>
        <v>0</v>
      </c>
      <c r="D14" s="149">
        <f>'AED Budget Revision 5'!G24</f>
        <v>0</v>
      </c>
      <c r="E14" s="148">
        <f>+C14+D14</f>
        <v>0</v>
      </c>
    </row>
    <row r="15" spans="1:5" ht="18" thickTop="1">
      <c r="A15" s="114"/>
      <c r="B15" s="138"/>
      <c r="C15" s="351">
        <v>0</v>
      </c>
      <c r="D15" s="150">
        <v>0</v>
      </c>
      <c r="E15" s="111">
        <f t="shared" ref="E15:E36" si="0">SUM(C15:D15)</f>
        <v>0</v>
      </c>
    </row>
    <row r="16" spans="1:5" s="1" customFormat="1" ht="17.399999999999999">
      <c r="A16" s="114"/>
      <c r="B16" s="167"/>
      <c r="C16" s="352">
        <v>0</v>
      </c>
      <c r="D16" s="151">
        <v>0</v>
      </c>
      <c r="E16" s="111">
        <f t="shared" ref="E16:E23" si="1">SUM(C16:D16)</f>
        <v>0</v>
      </c>
    </row>
    <row r="17" spans="1:5" s="1" customFormat="1" ht="17.399999999999999">
      <c r="A17" s="114"/>
      <c r="B17" s="167"/>
      <c r="C17" s="352">
        <v>0</v>
      </c>
      <c r="D17" s="151">
        <v>0</v>
      </c>
      <c r="E17" s="111">
        <f t="shared" si="1"/>
        <v>0</v>
      </c>
    </row>
    <row r="18" spans="1:5" s="1" customFormat="1" ht="17.399999999999999">
      <c r="A18" s="114"/>
      <c r="B18" s="167"/>
      <c r="C18" s="352">
        <v>0</v>
      </c>
      <c r="D18" s="151">
        <v>0</v>
      </c>
      <c r="E18" s="111">
        <f t="shared" si="1"/>
        <v>0</v>
      </c>
    </row>
    <row r="19" spans="1:5" s="1" customFormat="1" ht="17.399999999999999">
      <c r="A19" s="114"/>
      <c r="B19" s="167"/>
      <c r="C19" s="352">
        <v>0</v>
      </c>
      <c r="D19" s="151">
        <v>0</v>
      </c>
      <c r="E19" s="111">
        <f t="shared" si="1"/>
        <v>0</v>
      </c>
    </row>
    <row r="20" spans="1:5" s="1" customFormat="1" ht="17.399999999999999">
      <c r="A20" s="114"/>
      <c r="B20" s="167"/>
      <c r="C20" s="352">
        <v>0</v>
      </c>
      <c r="D20" s="151">
        <v>0</v>
      </c>
      <c r="E20" s="111">
        <f t="shared" si="1"/>
        <v>0</v>
      </c>
    </row>
    <row r="21" spans="1:5" s="1" customFormat="1" ht="17.399999999999999">
      <c r="A21" s="114"/>
      <c r="B21" s="167"/>
      <c r="C21" s="352">
        <v>0</v>
      </c>
      <c r="D21" s="151">
        <v>0</v>
      </c>
      <c r="E21" s="111">
        <f t="shared" si="1"/>
        <v>0</v>
      </c>
    </row>
    <row r="22" spans="1:5" s="1" customFormat="1" ht="17.399999999999999">
      <c r="A22" s="114"/>
      <c r="B22" s="167"/>
      <c r="C22" s="352">
        <v>0</v>
      </c>
      <c r="D22" s="151">
        <v>0</v>
      </c>
      <c r="E22" s="111">
        <f t="shared" si="1"/>
        <v>0</v>
      </c>
    </row>
    <row r="23" spans="1:5" s="1" customFormat="1" ht="17.399999999999999">
      <c r="A23" s="114"/>
      <c r="B23" s="167"/>
      <c r="C23" s="352">
        <v>0</v>
      </c>
      <c r="D23" s="151">
        <v>0</v>
      </c>
      <c r="E23" s="111">
        <f t="shared" si="1"/>
        <v>0</v>
      </c>
    </row>
    <row r="24" spans="1:5" s="1" customFormat="1" ht="17.399999999999999">
      <c r="A24" s="114"/>
      <c r="B24" s="137"/>
      <c r="C24" s="352">
        <v>0</v>
      </c>
      <c r="D24" s="151">
        <v>0</v>
      </c>
      <c r="E24" s="111">
        <f t="shared" si="0"/>
        <v>0</v>
      </c>
    </row>
    <row r="25" spans="1:5" s="1" customFormat="1" ht="17.399999999999999">
      <c r="A25" s="114"/>
      <c r="B25" s="137"/>
      <c r="C25" s="352">
        <v>0</v>
      </c>
      <c r="D25" s="151">
        <v>0</v>
      </c>
      <c r="E25" s="111">
        <f t="shared" si="0"/>
        <v>0</v>
      </c>
    </row>
    <row r="26" spans="1:5" s="1" customFormat="1" ht="17.399999999999999">
      <c r="A26" s="114"/>
      <c r="B26" s="137"/>
      <c r="C26" s="352">
        <v>0</v>
      </c>
      <c r="D26" s="151">
        <v>0</v>
      </c>
      <c r="E26" s="111">
        <f t="shared" si="0"/>
        <v>0</v>
      </c>
    </row>
    <row r="27" spans="1:5" s="1" customFormat="1" ht="17.399999999999999">
      <c r="A27" s="114"/>
      <c r="B27" s="137"/>
      <c r="C27" s="352">
        <v>0</v>
      </c>
      <c r="D27" s="151">
        <v>0</v>
      </c>
      <c r="E27" s="111">
        <f t="shared" si="0"/>
        <v>0</v>
      </c>
    </row>
    <row r="28" spans="1:5" s="1" customFormat="1" ht="17.399999999999999">
      <c r="A28" s="114"/>
      <c r="B28" s="137"/>
      <c r="C28" s="352">
        <v>0</v>
      </c>
      <c r="D28" s="151">
        <v>0</v>
      </c>
      <c r="E28" s="111">
        <f t="shared" si="0"/>
        <v>0</v>
      </c>
    </row>
    <row r="29" spans="1:5" s="1" customFormat="1" ht="17.399999999999999">
      <c r="A29" s="114"/>
      <c r="B29" s="137"/>
      <c r="C29" s="352">
        <v>0</v>
      </c>
      <c r="D29" s="151">
        <v>0</v>
      </c>
      <c r="E29" s="111">
        <f t="shared" si="0"/>
        <v>0</v>
      </c>
    </row>
    <row r="30" spans="1:5" s="1" customFormat="1" ht="17.399999999999999">
      <c r="A30" s="114"/>
      <c r="B30" s="137"/>
      <c r="C30" s="352">
        <v>0</v>
      </c>
      <c r="D30" s="151">
        <v>0</v>
      </c>
      <c r="E30" s="111">
        <f t="shared" si="0"/>
        <v>0</v>
      </c>
    </row>
    <row r="31" spans="1:5" s="1" customFormat="1" ht="17.399999999999999">
      <c r="A31" s="114"/>
      <c r="B31" s="137"/>
      <c r="C31" s="352">
        <v>0</v>
      </c>
      <c r="D31" s="151">
        <v>0</v>
      </c>
      <c r="E31" s="111">
        <f t="shared" si="0"/>
        <v>0</v>
      </c>
    </row>
    <row r="32" spans="1:5" s="1" customFormat="1" ht="17.399999999999999">
      <c r="A32" s="114"/>
      <c r="B32" s="137"/>
      <c r="C32" s="352">
        <v>0</v>
      </c>
      <c r="D32" s="151">
        <v>0</v>
      </c>
      <c r="E32" s="111">
        <f t="shared" si="0"/>
        <v>0</v>
      </c>
    </row>
    <row r="33" spans="1:5" s="1" customFormat="1" ht="17.399999999999999">
      <c r="A33" s="114"/>
      <c r="B33" s="137"/>
      <c r="C33" s="352">
        <v>0</v>
      </c>
      <c r="D33" s="151">
        <v>0</v>
      </c>
      <c r="E33" s="111">
        <f t="shared" si="0"/>
        <v>0</v>
      </c>
    </row>
    <row r="34" spans="1:5" s="1" customFormat="1" ht="17.399999999999999">
      <c r="A34" s="114"/>
      <c r="B34" s="137"/>
      <c r="C34" s="352">
        <v>0</v>
      </c>
      <c r="D34" s="151">
        <v>0</v>
      </c>
      <c r="E34" s="111">
        <f t="shared" si="0"/>
        <v>0</v>
      </c>
    </row>
    <row r="35" spans="1:5" s="1" customFormat="1" ht="17.399999999999999">
      <c r="A35" s="114"/>
      <c r="B35" s="137"/>
      <c r="C35" s="352">
        <v>0</v>
      </c>
      <c r="D35" s="151">
        <v>0</v>
      </c>
      <c r="E35" s="111">
        <f t="shared" si="0"/>
        <v>0</v>
      </c>
    </row>
    <row r="36" spans="1:5" s="1" customFormat="1" ht="18" thickBot="1">
      <c r="A36" s="114"/>
      <c r="B36" s="137"/>
      <c r="C36" s="352">
        <v>0</v>
      </c>
      <c r="D36" s="151">
        <v>0</v>
      </c>
      <c r="E36" s="111">
        <f t="shared" si="0"/>
        <v>0</v>
      </c>
    </row>
    <row r="37" spans="1:5" ht="18.600000000000001" thickTop="1" thickBot="1">
      <c r="A37" s="538" t="s">
        <v>260</v>
      </c>
      <c r="B37" s="539"/>
      <c r="C37" s="147">
        <f>'AED Budget Revision 5'!E36</f>
        <v>0</v>
      </c>
      <c r="D37" s="149">
        <f>'AED Budget Revision 5'!G36</f>
        <v>0</v>
      </c>
      <c r="E37" s="148">
        <f>+C37+D37</f>
        <v>0</v>
      </c>
    </row>
    <row r="38" spans="1:5" ht="18" thickTop="1">
      <c r="A38" s="114"/>
      <c r="B38" s="138"/>
      <c r="C38" s="351">
        <v>0</v>
      </c>
      <c r="D38" s="150">
        <v>0</v>
      </c>
      <c r="E38" s="111">
        <f t="shared" ref="E38:E46" si="2">SUM(C38:D38)</f>
        <v>0</v>
      </c>
    </row>
    <row r="39" spans="1:5" s="1" customFormat="1" ht="17.399999999999999">
      <c r="A39" s="114"/>
      <c r="B39" s="137"/>
      <c r="C39" s="352">
        <v>0</v>
      </c>
      <c r="D39" s="151">
        <v>0</v>
      </c>
      <c r="E39" s="111">
        <f t="shared" si="2"/>
        <v>0</v>
      </c>
    </row>
    <row r="40" spans="1:5" s="1" customFormat="1" ht="17.399999999999999">
      <c r="A40" s="114"/>
      <c r="B40" s="137"/>
      <c r="C40" s="352">
        <v>0</v>
      </c>
      <c r="D40" s="151">
        <v>0</v>
      </c>
      <c r="E40" s="111">
        <f t="shared" si="2"/>
        <v>0</v>
      </c>
    </row>
    <row r="41" spans="1:5" s="1" customFormat="1" ht="17.399999999999999">
      <c r="A41" s="114"/>
      <c r="B41" s="137"/>
      <c r="C41" s="352">
        <v>0</v>
      </c>
      <c r="D41" s="151">
        <v>0</v>
      </c>
      <c r="E41" s="111">
        <f t="shared" si="2"/>
        <v>0</v>
      </c>
    </row>
    <row r="42" spans="1:5" s="1" customFormat="1" ht="17.399999999999999">
      <c r="A42" s="114"/>
      <c r="B42" s="137"/>
      <c r="C42" s="352">
        <v>0</v>
      </c>
      <c r="D42" s="151">
        <v>0</v>
      </c>
      <c r="E42" s="111">
        <f t="shared" si="2"/>
        <v>0</v>
      </c>
    </row>
    <row r="43" spans="1:5" s="1" customFormat="1" ht="17.399999999999999">
      <c r="A43" s="114"/>
      <c r="B43" s="137"/>
      <c r="C43" s="352">
        <v>0</v>
      </c>
      <c r="D43" s="151">
        <v>0</v>
      </c>
      <c r="E43" s="111">
        <f t="shared" si="2"/>
        <v>0</v>
      </c>
    </row>
    <row r="44" spans="1:5" s="1" customFormat="1" ht="17.399999999999999">
      <c r="A44" s="114"/>
      <c r="B44" s="137"/>
      <c r="C44" s="352">
        <v>0</v>
      </c>
      <c r="D44" s="151">
        <v>0</v>
      </c>
      <c r="E44" s="111">
        <f t="shared" si="2"/>
        <v>0</v>
      </c>
    </row>
    <row r="45" spans="1:5" s="1" customFormat="1" ht="17.399999999999999">
      <c r="A45" s="114"/>
      <c r="B45" s="137"/>
      <c r="C45" s="352">
        <v>0</v>
      </c>
      <c r="D45" s="151">
        <v>0</v>
      </c>
      <c r="E45" s="111">
        <f t="shared" si="2"/>
        <v>0</v>
      </c>
    </row>
    <row r="46" spans="1:5" ht="18.75" customHeight="1" thickBot="1">
      <c r="A46" s="25">
        <v>20</v>
      </c>
      <c r="B46" s="136" t="str">
        <f>'AED Original Budget'!B36</f>
        <v>INDIRECT COSTS (IF APPLICABLE)</v>
      </c>
      <c r="C46" s="352">
        <v>0</v>
      </c>
      <c r="D46" s="152">
        <v>0</v>
      </c>
      <c r="E46" s="111">
        <f t="shared" si="2"/>
        <v>0</v>
      </c>
    </row>
    <row r="47" spans="1:5" ht="18.600000000000001" thickTop="1" thickBot="1">
      <c r="A47" s="540" t="s">
        <v>261</v>
      </c>
      <c r="B47" s="541"/>
      <c r="C47" s="147">
        <f>IF((ROUND(SUM(C15:C36)+SUM(C38:C46),2))&lt;&gt;'AED Budget Revision 5'!E37,"DOESN'T AGREE TO SUMMARY",(SUM(C15:C36)+SUM(C38:C46)))</f>
        <v>0</v>
      </c>
      <c r="D47" s="147">
        <f>IF((ROUND(SUM(D15:D36)+SUM(D38:D46),2))&lt;&gt;'AED Budget Revision 5'!G37,"DOESN'T AGREE TO SUMMARY",(SUM(D15:D36)+SUM(D38:D46)))</f>
        <v>0</v>
      </c>
      <c r="E47" s="110">
        <f>IF((SUM(E15:E36)+SUM(E38:E46))&lt;&gt;'AED Budget Revision 1'!I37,"ERROR",(SUM(E15:E36)+SUM(E38:E46)))</f>
        <v>0</v>
      </c>
    </row>
    <row r="48" spans="1:5" ht="15.6" thickTop="1">
      <c r="A48" s="108" t="str">
        <f>'AED Original Budget'!A56</f>
        <v>Revised 8/10/15</v>
      </c>
      <c r="B48" s="109"/>
      <c r="C48" s="11"/>
    </row>
  </sheetData>
  <sheetProtection algorithmName="SHA-512" hashValue="z8caYADXAVsJmXU0Dw9fAaOSVbyJa+4lZTsjZEuqFqR3Jvd3/umAuHw7M6UDAHt1PyYXNgwUimVBpIcMw2Ziww==" saltValue="n0mCams5B6gK45LmPcSBHw==" spinCount="100000" sheet="1" objects="1" scenarios="1" insertRows="0" deleteRows="0" selectLockedCells="1"/>
  <mergeCells count="11">
    <mergeCell ref="D11:E11"/>
    <mergeCell ref="A12:A13"/>
    <mergeCell ref="B12:B13"/>
    <mergeCell ref="C12:C13"/>
    <mergeCell ref="D12:D13"/>
    <mergeCell ref="E12:E13"/>
    <mergeCell ref="A14:B14"/>
    <mergeCell ref="A37:B37"/>
    <mergeCell ref="A47:B47"/>
    <mergeCell ref="A4:B4"/>
    <mergeCell ref="A5:C5"/>
  </mergeCells>
  <dataValidations count="2">
    <dataValidation type="list" allowBlank="1" showInputMessage="1" showErrorMessage="1" sqref="A38:A45">
      <formula1>Administrative_Line_Number</formula1>
    </dataValidation>
    <dataValidation type="list" allowBlank="1" showInputMessage="1" showErrorMessage="1" sqref="A15:A36">
      <formula1>Instructional_Line_Number</formula1>
    </dataValidation>
  </dataValidations>
  <printOptions horizontalCentered="1" verticalCentered="1"/>
  <pageMargins left="0.25" right="0.25" top="0.25" bottom="0.25" header="0.3" footer="0.3"/>
  <pageSetup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K55"/>
  <sheetViews>
    <sheetView view="pageBreakPreview" zoomScale="87" zoomScaleNormal="100" zoomScaleSheetLayoutView="87" workbookViewId="0">
      <pane ySplit="13" topLeftCell="A39" activePane="bottomLeft" state="frozen"/>
      <selection activeCell="B15" sqref="B15"/>
      <selection pane="bottomLeft" activeCell="E15" sqref="E15:F15"/>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484</v>
      </c>
      <c r="B3" s="14"/>
      <c r="C3" s="14"/>
      <c r="D3" s="14"/>
      <c r="E3" s="15"/>
      <c r="F3" s="6"/>
      <c r="G3" s="6"/>
      <c r="H3" s="6"/>
      <c r="I3" s="6"/>
    </row>
    <row r="4" spans="1:9" ht="15.6">
      <c r="A4" s="507"/>
      <c r="B4" s="508"/>
      <c r="C4" s="508"/>
      <c r="D4" s="353"/>
      <c r="E4" s="353"/>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94"/>
      <c r="G52" s="94"/>
      <c r="H52" s="94"/>
      <c r="I52" s="94"/>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2eauvFYbXatxEi63+MBPzrgONpMnUgHku99sI5PKxdy6xWNlFQG60VbJWoQsgpWJjcy7RXlNlaBmT0KG1A3Vyg==" saltValue="Nr4avBOQCKhVqRA6YkU1dw==" spinCount="100000" sheet="1" objects="1" scenarios="1" selectLockedCells="1"/>
  <mergeCells count="59">
    <mergeCell ref="A14:I14"/>
    <mergeCell ref="A4:C4"/>
    <mergeCell ref="A5:F5"/>
    <mergeCell ref="A7:F7"/>
    <mergeCell ref="A9:B9"/>
    <mergeCell ref="E9:F9"/>
    <mergeCell ref="G11:I11"/>
    <mergeCell ref="A12:A13"/>
    <mergeCell ref="B12:D13"/>
    <mergeCell ref="E12:F13"/>
    <mergeCell ref="G12:H13"/>
    <mergeCell ref="I12:I13"/>
    <mergeCell ref="E15:F15"/>
    <mergeCell ref="G15:H15"/>
    <mergeCell ref="E16:F16"/>
    <mergeCell ref="G16:H16"/>
    <mergeCell ref="E17:F17"/>
    <mergeCell ref="G17:H17"/>
    <mergeCell ref="E18:F18"/>
    <mergeCell ref="G18:H18"/>
    <mergeCell ref="E19:F19"/>
    <mergeCell ref="G19:H19"/>
    <mergeCell ref="E20:F20"/>
    <mergeCell ref="G20:H20"/>
    <mergeCell ref="E27:F27"/>
    <mergeCell ref="G27:H27"/>
    <mergeCell ref="E21:F21"/>
    <mergeCell ref="G21:H21"/>
    <mergeCell ref="E22:F22"/>
    <mergeCell ref="G22:H22"/>
    <mergeCell ref="E23:F23"/>
    <mergeCell ref="G23:H23"/>
    <mergeCell ref="E24:F24"/>
    <mergeCell ref="G24:H24"/>
    <mergeCell ref="A25:I25"/>
    <mergeCell ref="E26:F26"/>
    <mergeCell ref="G26:H26"/>
    <mergeCell ref="E28:F28"/>
    <mergeCell ref="G28:H28"/>
    <mergeCell ref="E29:F29"/>
    <mergeCell ref="G29:H29"/>
    <mergeCell ref="E30:F30"/>
    <mergeCell ref="G30:H30"/>
    <mergeCell ref="E31:F31"/>
    <mergeCell ref="G31:H31"/>
    <mergeCell ref="E32:F32"/>
    <mergeCell ref="G32:H32"/>
    <mergeCell ref="E33:F33"/>
    <mergeCell ref="G33:H33"/>
    <mergeCell ref="E37:F37"/>
    <mergeCell ref="G37:H37"/>
    <mergeCell ref="B39:I42"/>
    <mergeCell ref="E34:F34"/>
    <mergeCell ref="G34:H34"/>
    <mergeCell ref="C35:D35"/>
    <mergeCell ref="E35:F35"/>
    <mergeCell ref="G35:H35"/>
    <mergeCell ref="E36:F36"/>
    <mergeCell ref="G36:H36"/>
  </mergeCells>
  <printOptions horizontalCentered="1" verticalCentered="1"/>
  <pageMargins left="0.25" right="0.25" top="0.5" bottom="0.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17" sqref="C17"/>
    </sheetView>
  </sheetViews>
  <sheetFormatPr defaultRowHeight="15"/>
  <cols>
    <col min="1" max="1" width="15.6328125" bestFit="1" customWidth="1"/>
    <col min="2" max="2" width="23.1796875" bestFit="1" customWidth="1"/>
    <col min="3" max="3" width="29.08984375" bestFit="1" customWidth="1"/>
    <col min="4" max="4" width="8.26953125" bestFit="1" customWidth="1"/>
    <col min="5" max="5" width="6.81640625" bestFit="1" customWidth="1"/>
    <col min="6" max="6" width="17.453125" bestFit="1" customWidth="1"/>
    <col min="7" max="7" width="24.54296875" customWidth="1"/>
  </cols>
  <sheetData>
    <row r="1" spans="1:7" ht="78.599999999999994" thickBot="1">
      <c r="A1" s="365" t="s">
        <v>270</v>
      </c>
      <c r="B1" s="365" t="s">
        <v>503</v>
      </c>
      <c r="C1" s="365" t="s">
        <v>502</v>
      </c>
      <c r="D1" s="365" t="s">
        <v>501</v>
      </c>
      <c r="E1" s="365" t="s">
        <v>500</v>
      </c>
      <c r="F1" s="365" t="s">
        <v>499</v>
      </c>
      <c r="G1" s="365" t="s">
        <v>498</v>
      </c>
    </row>
    <row r="2" spans="1:7">
      <c r="A2" s="366" t="s">
        <v>497</v>
      </c>
      <c r="B2" s="379" t="s">
        <v>343</v>
      </c>
      <c r="C2" s="367" t="s">
        <v>660</v>
      </c>
      <c r="D2" s="377">
        <v>2012</v>
      </c>
      <c r="E2" s="380">
        <v>230117</v>
      </c>
      <c r="F2" s="378">
        <v>42628</v>
      </c>
      <c r="G2" s="368" t="s">
        <v>41</v>
      </c>
    </row>
    <row r="3" spans="1:7">
      <c r="A3" s="369" t="s">
        <v>48</v>
      </c>
      <c r="B3" s="376" t="s">
        <v>481</v>
      </c>
      <c r="C3" s="371" t="s">
        <v>494</v>
      </c>
      <c r="D3" s="372">
        <v>2015</v>
      </c>
      <c r="E3" s="371">
        <v>211654</v>
      </c>
      <c r="F3" s="374">
        <v>42200</v>
      </c>
      <c r="G3" s="369" t="s">
        <v>41</v>
      </c>
    </row>
    <row r="4" spans="1:7">
      <c r="A4" s="369" t="s">
        <v>48</v>
      </c>
      <c r="B4" s="370" t="s">
        <v>51</v>
      </c>
      <c r="C4" s="371" t="s">
        <v>496</v>
      </c>
      <c r="D4" s="372">
        <v>2015</v>
      </c>
      <c r="E4" s="373">
        <v>211105</v>
      </c>
      <c r="F4" s="374">
        <v>42658</v>
      </c>
      <c r="G4" s="375">
        <v>42689</v>
      </c>
    </row>
    <row r="5" spans="1:7">
      <c r="A5" s="369" t="s">
        <v>48</v>
      </c>
      <c r="B5" s="370" t="s">
        <v>52</v>
      </c>
      <c r="C5" s="371" t="s">
        <v>496</v>
      </c>
      <c r="D5" s="372">
        <v>2015</v>
      </c>
      <c r="E5" s="373">
        <v>211255</v>
      </c>
      <c r="F5" s="374">
        <v>42658</v>
      </c>
      <c r="G5" s="375">
        <v>42689</v>
      </c>
    </row>
    <row r="6" spans="1:7">
      <c r="A6" s="369" t="s">
        <v>48</v>
      </c>
      <c r="B6" s="370" t="s">
        <v>375</v>
      </c>
      <c r="C6" s="371" t="s">
        <v>496</v>
      </c>
      <c r="D6" s="372">
        <v>2015</v>
      </c>
      <c r="E6" s="373">
        <v>211205</v>
      </c>
      <c r="F6" s="374">
        <v>42658</v>
      </c>
      <c r="G6" s="375">
        <v>42689</v>
      </c>
    </row>
    <row r="7" spans="1:7">
      <c r="A7" s="369" t="s">
        <v>45</v>
      </c>
      <c r="B7" s="376" t="s">
        <v>493</v>
      </c>
      <c r="C7" s="371" t="s">
        <v>554</v>
      </c>
      <c r="D7" s="372">
        <v>2015</v>
      </c>
      <c r="E7" s="373">
        <v>225210</v>
      </c>
      <c r="F7" s="374">
        <v>42292</v>
      </c>
      <c r="G7" s="369" t="s">
        <v>41</v>
      </c>
    </row>
    <row r="8" spans="1:7">
      <c r="A8" s="369" t="s">
        <v>45</v>
      </c>
      <c r="B8" s="376" t="s">
        <v>495</v>
      </c>
      <c r="C8" s="371" t="s">
        <v>494</v>
      </c>
      <c r="D8" s="372">
        <v>2015</v>
      </c>
      <c r="E8" s="371">
        <v>110002</v>
      </c>
      <c r="F8" s="374">
        <v>42200</v>
      </c>
      <c r="G8" s="369" t="s">
        <v>41</v>
      </c>
    </row>
    <row r="9" spans="1:7">
      <c r="A9" s="450" t="s">
        <v>48</v>
      </c>
      <c r="B9" s="451" t="s">
        <v>51</v>
      </c>
      <c r="C9" s="452" t="s">
        <v>658</v>
      </c>
      <c r="D9" s="453">
        <v>2016</v>
      </c>
      <c r="E9" s="454">
        <v>211106</v>
      </c>
      <c r="F9" s="455">
        <v>43023</v>
      </c>
      <c r="G9" s="456">
        <v>43054</v>
      </c>
    </row>
    <row r="10" spans="1:7">
      <c r="A10" s="450" t="s">
        <v>48</v>
      </c>
      <c r="B10" s="451" t="s">
        <v>52</v>
      </c>
      <c r="C10" s="452" t="s">
        <v>658</v>
      </c>
      <c r="D10" s="453">
        <v>2016</v>
      </c>
      <c r="E10" s="454">
        <v>211256</v>
      </c>
      <c r="F10" s="455">
        <v>43023</v>
      </c>
      <c r="G10" s="456">
        <v>43054</v>
      </c>
    </row>
    <row r="11" spans="1:7">
      <c r="A11" s="450" t="s">
        <v>48</v>
      </c>
      <c r="B11" s="451" t="s">
        <v>375</v>
      </c>
      <c r="C11" s="452" t="s">
        <v>658</v>
      </c>
      <c r="D11" s="453">
        <v>2016</v>
      </c>
      <c r="E11" s="454">
        <v>211456</v>
      </c>
      <c r="F11" s="455">
        <v>43023</v>
      </c>
      <c r="G11" s="456">
        <v>43054</v>
      </c>
    </row>
    <row r="12" spans="1:7">
      <c r="A12" s="450" t="s">
        <v>45</v>
      </c>
      <c r="B12" s="457" t="s">
        <v>495</v>
      </c>
      <c r="C12" s="452" t="s">
        <v>659</v>
      </c>
      <c r="D12" s="453">
        <v>2016</v>
      </c>
      <c r="E12" s="452">
        <v>110002</v>
      </c>
      <c r="F12" s="455">
        <v>42566</v>
      </c>
      <c r="G12" s="450" t="s">
        <v>41</v>
      </c>
    </row>
    <row r="13" spans="1:7">
      <c r="A13" s="462" t="s">
        <v>48</v>
      </c>
      <c r="B13" s="463" t="s">
        <v>51</v>
      </c>
      <c r="C13" s="464" t="s">
        <v>672</v>
      </c>
      <c r="D13" s="465">
        <v>2017</v>
      </c>
      <c r="E13" s="466">
        <v>211107</v>
      </c>
      <c r="F13" s="467">
        <v>43388</v>
      </c>
      <c r="G13" s="468">
        <v>43419</v>
      </c>
    </row>
    <row r="14" spans="1:7">
      <c r="A14" s="462" t="s">
        <v>48</v>
      </c>
      <c r="B14" s="463" t="s">
        <v>52</v>
      </c>
      <c r="C14" s="464" t="s">
        <v>672</v>
      </c>
      <c r="D14" s="465">
        <v>2017</v>
      </c>
      <c r="E14" s="466">
        <v>211257</v>
      </c>
      <c r="F14" s="467">
        <v>43388</v>
      </c>
      <c r="G14" s="468">
        <v>43419</v>
      </c>
    </row>
    <row r="15" spans="1:7">
      <c r="A15" s="462" t="s">
        <v>48</v>
      </c>
      <c r="B15" s="463" t="s">
        <v>375</v>
      </c>
      <c r="C15" s="464" t="s">
        <v>672</v>
      </c>
      <c r="D15" s="465">
        <v>2017</v>
      </c>
      <c r="E15" s="466">
        <v>211457</v>
      </c>
      <c r="F15" s="467">
        <v>43388</v>
      </c>
      <c r="G15" s="468">
        <v>43419</v>
      </c>
    </row>
    <row r="16" spans="1:7">
      <c r="A16" s="462" t="s">
        <v>45</v>
      </c>
      <c r="B16" s="469" t="s">
        <v>495</v>
      </c>
      <c r="C16" s="464" t="s">
        <v>675</v>
      </c>
      <c r="D16" s="465">
        <v>2017</v>
      </c>
      <c r="E16" s="464">
        <v>110002</v>
      </c>
      <c r="F16" s="467">
        <v>42931</v>
      </c>
      <c r="G16" s="462" t="s">
        <v>41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A1:E48"/>
  <sheetViews>
    <sheetView view="pageBreakPreview" zoomScale="87" zoomScaleNormal="70" zoomScaleSheetLayoutView="87" workbookViewId="0">
      <pane ySplit="13" topLeftCell="A14"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485</v>
      </c>
      <c r="B3" s="14"/>
      <c r="C3" s="15"/>
      <c r="D3" s="6"/>
      <c r="E3" s="6"/>
    </row>
    <row r="4" spans="1:5" ht="15.6">
      <c r="A4" s="507"/>
      <c r="B4" s="508"/>
      <c r="C4" s="353"/>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7'!E24</f>
        <v>0</v>
      </c>
      <c r="D14" s="149">
        <f>'AED Budget Revision 7'!G24</f>
        <v>0</v>
      </c>
      <c r="E14" s="148">
        <f>+C14+D14</f>
        <v>0</v>
      </c>
    </row>
    <row r="15" spans="1:5" ht="18" thickTop="1">
      <c r="A15" s="114"/>
      <c r="B15" s="138"/>
      <c r="C15" s="351">
        <v>0</v>
      </c>
      <c r="D15" s="150">
        <v>0</v>
      </c>
      <c r="E15" s="111">
        <f t="shared" ref="E15:E36" si="0">SUM(C15:D15)</f>
        <v>0</v>
      </c>
    </row>
    <row r="16" spans="1:5" s="1" customFormat="1" ht="17.399999999999999">
      <c r="A16" s="114"/>
      <c r="B16" s="167"/>
      <c r="C16" s="352">
        <v>0</v>
      </c>
      <c r="D16" s="151">
        <v>0</v>
      </c>
      <c r="E16" s="111">
        <f t="shared" ref="E16:E23" si="1">SUM(C16:D16)</f>
        <v>0</v>
      </c>
    </row>
    <row r="17" spans="1:5" s="1" customFormat="1" ht="17.399999999999999">
      <c r="A17" s="114"/>
      <c r="B17" s="167"/>
      <c r="C17" s="352">
        <v>0</v>
      </c>
      <c r="D17" s="151">
        <v>0</v>
      </c>
      <c r="E17" s="111">
        <f t="shared" si="1"/>
        <v>0</v>
      </c>
    </row>
    <row r="18" spans="1:5" s="1" customFormat="1" ht="17.399999999999999">
      <c r="A18" s="114"/>
      <c r="B18" s="167"/>
      <c r="C18" s="352">
        <v>0</v>
      </c>
      <c r="D18" s="151">
        <v>0</v>
      </c>
      <c r="E18" s="111">
        <f t="shared" si="1"/>
        <v>0</v>
      </c>
    </row>
    <row r="19" spans="1:5" s="1" customFormat="1" ht="17.399999999999999">
      <c r="A19" s="114"/>
      <c r="B19" s="167"/>
      <c r="C19" s="352">
        <v>0</v>
      </c>
      <c r="D19" s="151">
        <v>0</v>
      </c>
      <c r="E19" s="111">
        <f t="shared" si="1"/>
        <v>0</v>
      </c>
    </row>
    <row r="20" spans="1:5" s="1" customFormat="1" ht="17.399999999999999">
      <c r="A20" s="114"/>
      <c r="B20" s="167"/>
      <c r="C20" s="352">
        <v>0</v>
      </c>
      <c r="D20" s="151">
        <v>0</v>
      </c>
      <c r="E20" s="111">
        <f t="shared" si="1"/>
        <v>0</v>
      </c>
    </row>
    <row r="21" spans="1:5" s="1" customFormat="1" ht="17.399999999999999">
      <c r="A21" s="114"/>
      <c r="B21" s="167"/>
      <c r="C21" s="352">
        <v>0</v>
      </c>
      <c r="D21" s="151">
        <v>0</v>
      </c>
      <c r="E21" s="111">
        <f t="shared" si="1"/>
        <v>0</v>
      </c>
    </row>
    <row r="22" spans="1:5" s="1" customFormat="1" ht="17.399999999999999">
      <c r="A22" s="114"/>
      <c r="B22" s="167"/>
      <c r="C22" s="352">
        <v>0</v>
      </c>
      <c r="D22" s="151">
        <v>0</v>
      </c>
      <c r="E22" s="111">
        <f t="shared" si="1"/>
        <v>0</v>
      </c>
    </row>
    <row r="23" spans="1:5" s="1" customFormat="1" ht="17.399999999999999">
      <c r="A23" s="114"/>
      <c r="B23" s="167"/>
      <c r="C23" s="352">
        <v>0</v>
      </c>
      <c r="D23" s="151">
        <v>0</v>
      </c>
      <c r="E23" s="111">
        <f t="shared" si="1"/>
        <v>0</v>
      </c>
    </row>
    <row r="24" spans="1:5" s="1" customFormat="1" ht="17.399999999999999">
      <c r="A24" s="114"/>
      <c r="B24" s="137"/>
      <c r="C24" s="352">
        <v>0</v>
      </c>
      <c r="D24" s="151">
        <v>0</v>
      </c>
      <c r="E24" s="111">
        <f t="shared" si="0"/>
        <v>0</v>
      </c>
    </row>
    <row r="25" spans="1:5" s="1" customFormat="1" ht="17.399999999999999">
      <c r="A25" s="114"/>
      <c r="B25" s="137"/>
      <c r="C25" s="352">
        <v>0</v>
      </c>
      <c r="D25" s="151">
        <v>0</v>
      </c>
      <c r="E25" s="111">
        <f t="shared" si="0"/>
        <v>0</v>
      </c>
    </row>
    <row r="26" spans="1:5" s="1" customFormat="1" ht="17.399999999999999">
      <c r="A26" s="114"/>
      <c r="B26" s="137"/>
      <c r="C26" s="352">
        <v>0</v>
      </c>
      <c r="D26" s="151">
        <v>0</v>
      </c>
      <c r="E26" s="111">
        <f t="shared" si="0"/>
        <v>0</v>
      </c>
    </row>
    <row r="27" spans="1:5" s="1" customFormat="1" ht="17.399999999999999">
      <c r="A27" s="114"/>
      <c r="B27" s="137"/>
      <c r="C27" s="352">
        <v>0</v>
      </c>
      <c r="D27" s="151">
        <v>0</v>
      </c>
      <c r="E27" s="111">
        <f t="shared" si="0"/>
        <v>0</v>
      </c>
    </row>
    <row r="28" spans="1:5" s="1" customFormat="1" ht="17.399999999999999">
      <c r="A28" s="114"/>
      <c r="B28" s="137"/>
      <c r="C28" s="352">
        <v>0</v>
      </c>
      <c r="D28" s="151">
        <v>0</v>
      </c>
      <c r="E28" s="111">
        <f t="shared" si="0"/>
        <v>0</v>
      </c>
    </row>
    <row r="29" spans="1:5" s="1" customFormat="1" ht="17.399999999999999">
      <c r="A29" s="114"/>
      <c r="B29" s="137"/>
      <c r="C29" s="352">
        <v>0</v>
      </c>
      <c r="D29" s="151">
        <v>0</v>
      </c>
      <c r="E29" s="111">
        <f t="shared" si="0"/>
        <v>0</v>
      </c>
    </row>
    <row r="30" spans="1:5" s="1" customFormat="1" ht="17.399999999999999">
      <c r="A30" s="114"/>
      <c r="B30" s="137"/>
      <c r="C30" s="352">
        <v>0</v>
      </c>
      <c r="D30" s="151">
        <v>0</v>
      </c>
      <c r="E30" s="111">
        <f t="shared" si="0"/>
        <v>0</v>
      </c>
    </row>
    <row r="31" spans="1:5" s="1" customFormat="1" ht="17.399999999999999">
      <c r="A31" s="114"/>
      <c r="B31" s="137"/>
      <c r="C31" s="352">
        <v>0</v>
      </c>
      <c r="D31" s="151">
        <v>0</v>
      </c>
      <c r="E31" s="111">
        <f t="shared" si="0"/>
        <v>0</v>
      </c>
    </row>
    <row r="32" spans="1:5" s="1" customFormat="1" ht="17.399999999999999">
      <c r="A32" s="114"/>
      <c r="B32" s="137"/>
      <c r="C32" s="352">
        <v>0</v>
      </c>
      <c r="D32" s="151">
        <v>0</v>
      </c>
      <c r="E32" s="111">
        <f t="shared" si="0"/>
        <v>0</v>
      </c>
    </row>
    <row r="33" spans="1:5" s="1" customFormat="1" ht="17.399999999999999">
      <c r="A33" s="114"/>
      <c r="B33" s="137"/>
      <c r="C33" s="352">
        <v>0</v>
      </c>
      <c r="D33" s="151">
        <v>0</v>
      </c>
      <c r="E33" s="111">
        <f t="shared" si="0"/>
        <v>0</v>
      </c>
    </row>
    <row r="34" spans="1:5" s="1" customFormat="1" ht="17.399999999999999">
      <c r="A34" s="114"/>
      <c r="B34" s="137"/>
      <c r="C34" s="352">
        <v>0</v>
      </c>
      <c r="D34" s="151">
        <v>0</v>
      </c>
      <c r="E34" s="111">
        <f t="shared" si="0"/>
        <v>0</v>
      </c>
    </row>
    <row r="35" spans="1:5" s="1" customFormat="1" ht="17.399999999999999">
      <c r="A35" s="114"/>
      <c r="B35" s="137"/>
      <c r="C35" s="352">
        <v>0</v>
      </c>
      <c r="D35" s="151">
        <v>0</v>
      </c>
      <c r="E35" s="111">
        <f t="shared" si="0"/>
        <v>0</v>
      </c>
    </row>
    <row r="36" spans="1:5" s="1" customFormat="1" ht="18" thickBot="1">
      <c r="A36" s="114"/>
      <c r="B36" s="137"/>
      <c r="C36" s="352">
        <v>0</v>
      </c>
      <c r="D36" s="151">
        <v>0</v>
      </c>
      <c r="E36" s="111">
        <f t="shared" si="0"/>
        <v>0</v>
      </c>
    </row>
    <row r="37" spans="1:5" ht="18.600000000000001" thickTop="1" thickBot="1">
      <c r="A37" s="538" t="s">
        <v>260</v>
      </c>
      <c r="B37" s="539"/>
      <c r="C37" s="147">
        <f>'AED Budget Revision 7'!E36</f>
        <v>0</v>
      </c>
      <c r="D37" s="149">
        <f>'AED Budget Revision 7'!G36</f>
        <v>0</v>
      </c>
      <c r="E37" s="148">
        <f>+C37+D37</f>
        <v>0</v>
      </c>
    </row>
    <row r="38" spans="1:5" ht="18" thickTop="1">
      <c r="A38" s="114"/>
      <c r="B38" s="138"/>
      <c r="C38" s="351">
        <v>0</v>
      </c>
      <c r="D38" s="150">
        <v>0</v>
      </c>
      <c r="E38" s="111">
        <f t="shared" ref="E38:E46" si="2">SUM(C38:D38)</f>
        <v>0</v>
      </c>
    </row>
    <row r="39" spans="1:5" s="1" customFormat="1" ht="17.399999999999999">
      <c r="A39" s="114"/>
      <c r="B39" s="137"/>
      <c r="C39" s="352">
        <v>0</v>
      </c>
      <c r="D39" s="151">
        <v>0</v>
      </c>
      <c r="E39" s="111">
        <f t="shared" si="2"/>
        <v>0</v>
      </c>
    </row>
    <row r="40" spans="1:5" s="1" customFormat="1" ht="17.399999999999999">
      <c r="A40" s="114"/>
      <c r="B40" s="137"/>
      <c r="C40" s="352">
        <v>0</v>
      </c>
      <c r="D40" s="151">
        <v>0</v>
      </c>
      <c r="E40" s="111">
        <f t="shared" si="2"/>
        <v>0</v>
      </c>
    </row>
    <row r="41" spans="1:5" s="1" customFormat="1" ht="17.399999999999999">
      <c r="A41" s="114"/>
      <c r="B41" s="137"/>
      <c r="C41" s="352">
        <v>0</v>
      </c>
      <c r="D41" s="151">
        <v>0</v>
      </c>
      <c r="E41" s="111">
        <f t="shared" si="2"/>
        <v>0</v>
      </c>
    </row>
    <row r="42" spans="1:5" s="1" customFormat="1" ht="17.399999999999999">
      <c r="A42" s="114"/>
      <c r="B42" s="137"/>
      <c r="C42" s="352">
        <v>0</v>
      </c>
      <c r="D42" s="151">
        <v>0</v>
      </c>
      <c r="E42" s="111">
        <f t="shared" si="2"/>
        <v>0</v>
      </c>
    </row>
    <row r="43" spans="1:5" s="1" customFormat="1" ht="17.399999999999999">
      <c r="A43" s="114"/>
      <c r="B43" s="137"/>
      <c r="C43" s="352">
        <v>0</v>
      </c>
      <c r="D43" s="151">
        <v>0</v>
      </c>
      <c r="E43" s="111">
        <f t="shared" si="2"/>
        <v>0</v>
      </c>
    </row>
    <row r="44" spans="1:5" s="1" customFormat="1" ht="17.399999999999999">
      <c r="A44" s="114"/>
      <c r="B44" s="137"/>
      <c r="C44" s="352">
        <v>0</v>
      </c>
      <c r="D44" s="151">
        <v>0</v>
      </c>
      <c r="E44" s="111">
        <f t="shared" si="2"/>
        <v>0</v>
      </c>
    </row>
    <row r="45" spans="1:5" s="1" customFormat="1" ht="17.399999999999999">
      <c r="A45" s="114"/>
      <c r="B45" s="137"/>
      <c r="C45" s="352">
        <v>0</v>
      </c>
      <c r="D45" s="151">
        <v>0</v>
      </c>
      <c r="E45" s="111">
        <f t="shared" si="2"/>
        <v>0</v>
      </c>
    </row>
    <row r="46" spans="1:5" ht="18.75" customHeight="1" thickBot="1">
      <c r="A46" s="25">
        <v>20</v>
      </c>
      <c r="B46" s="136" t="str">
        <f>'AED Original Budget'!B36</f>
        <v>INDIRECT COSTS (IF APPLICABLE)</v>
      </c>
      <c r="C46" s="352">
        <v>0</v>
      </c>
      <c r="D46" s="152">
        <v>0</v>
      </c>
      <c r="E46" s="111">
        <f t="shared" si="2"/>
        <v>0</v>
      </c>
    </row>
    <row r="47" spans="1:5" ht="18.600000000000001" thickTop="1" thickBot="1">
      <c r="A47" s="540" t="s">
        <v>261</v>
      </c>
      <c r="B47" s="541"/>
      <c r="C47" s="147">
        <f>IF((ROUND(SUM(C15:C36)+SUM(C38:C46),2))&lt;&gt;'AED Budget Revision 7'!E37,"DOESN'T AGREE TO SUMMARY",(SUM(C15:C36)+SUM(C38:C46)))</f>
        <v>0</v>
      </c>
      <c r="D47" s="147">
        <f>IF((ROUND(SUM(D15:D36)+SUM(D38:D46),2))&lt;&gt;'AED Budget Revision 7'!G37,"DOESN'T AGREE TO SUMMARY",(SUM(D15:D36)+SUM(D38:D46)))</f>
        <v>0</v>
      </c>
      <c r="E47" s="110">
        <f>IF((SUM(E15:E36)+SUM(E38:E46))&lt;&gt;'AED Budget Revision 1'!I37,"ERROR",(SUM(E15:E36)+SUM(E38:E46)))</f>
        <v>0</v>
      </c>
    </row>
    <row r="48" spans="1:5" ht="15.6" thickTop="1">
      <c r="A48" s="108" t="str">
        <f>'AED Original Budget'!A56</f>
        <v>Revised 8/10/15</v>
      </c>
      <c r="B48" s="109"/>
      <c r="C48" s="11"/>
    </row>
  </sheetData>
  <sheetProtection algorithmName="SHA-512" hashValue="2JbG8zatMcRKxcBYlAnuuaw5P7zLAwHlqHjMxyxAGRoVPK2u66a6wZIt9kVH2cHlIQaKp2s3WMfwRkcsMcbtsQ==" saltValue="KajWBpXU4NShQON1rnrphw==" spinCount="100000" sheet="1" objects="1" scenarios="1" insertRows="0" deleteRows="0" selectLockedCells="1"/>
  <mergeCells count="11">
    <mergeCell ref="D11:E11"/>
    <mergeCell ref="A12:A13"/>
    <mergeCell ref="B12:B13"/>
    <mergeCell ref="C12:C13"/>
    <mergeCell ref="D12:D13"/>
    <mergeCell ref="E12:E13"/>
    <mergeCell ref="A14:B14"/>
    <mergeCell ref="A37:B37"/>
    <mergeCell ref="A47:B47"/>
    <mergeCell ref="A4:B4"/>
    <mergeCell ref="A5:C5"/>
  </mergeCells>
  <dataValidations count="2">
    <dataValidation type="list" allowBlank="1" showInputMessage="1" showErrorMessage="1" sqref="A38:A45">
      <formula1>Administrative_Line_Number</formula1>
    </dataValidation>
    <dataValidation type="list" allowBlank="1" showInputMessage="1" showErrorMessage="1" sqref="A15:A36">
      <formula1>Instructional_Line_Number</formula1>
    </dataValidation>
  </dataValidations>
  <printOptions horizontalCentered="1" verticalCentered="1"/>
  <pageMargins left="0.25" right="0.25" top="0.25" bottom="0.25" header="0.3" footer="0.3"/>
  <pageSetup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K55"/>
  <sheetViews>
    <sheetView view="pageBreakPreview" zoomScale="87" zoomScaleNormal="100" zoomScaleSheetLayoutView="87" workbookViewId="0">
      <pane ySplit="13" topLeftCell="A41" activePane="bottomLeft" state="frozen"/>
      <selection activeCell="B15" sqref="B15"/>
      <selection pane="bottomLeft" activeCell="A48" sqref="A48"/>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486</v>
      </c>
      <c r="B3" s="14"/>
      <c r="C3" s="14"/>
      <c r="D3" s="14"/>
      <c r="E3" s="15"/>
      <c r="F3" s="6"/>
      <c r="G3" s="6"/>
      <c r="H3" s="6"/>
      <c r="I3" s="6"/>
    </row>
    <row r="4" spans="1:9" ht="15.6">
      <c r="A4" s="507"/>
      <c r="B4" s="508"/>
      <c r="C4" s="508"/>
      <c r="D4" s="353"/>
      <c r="E4" s="353"/>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94"/>
      <c r="G52" s="94"/>
      <c r="H52" s="94"/>
      <c r="I52" s="94"/>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Waq/xSVdEKwOEq2i53g0ABzYpf54ejU4SZ7V6MpLEJhQzDOoF8oGIav3QouqSCz534GQycyJ86fMm0tuGEH6Fw==" saltValue="PLeqMTHQmKesn8q//aNi6A==" spinCount="100000" sheet="1" objects="1" scenarios="1" selectLockedCells="1"/>
  <mergeCells count="59">
    <mergeCell ref="A14:I14"/>
    <mergeCell ref="A4:C4"/>
    <mergeCell ref="A5:F5"/>
    <mergeCell ref="A7:F7"/>
    <mergeCell ref="A9:B9"/>
    <mergeCell ref="E9:F9"/>
    <mergeCell ref="G11:I11"/>
    <mergeCell ref="A12:A13"/>
    <mergeCell ref="B12:D13"/>
    <mergeCell ref="E12:F13"/>
    <mergeCell ref="G12:H13"/>
    <mergeCell ref="I12:I13"/>
    <mergeCell ref="E15:F15"/>
    <mergeCell ref="G15:H15"/>
    <mergeCell ref="E16:F16"/>
    <mergeCell ref="G16:H16"/>
    <mergeCell ref="E17:F17"/>
    <mergeCell ref="G17:H17"/>
    <mergeCell ref="E18:F18"/>
    <mergeCell ref="G18:H18"/>
    <mergeCell ref="E19:F19"/>
    <mergeCell ref="G19:H19"/>
    <mergeCell ref="E20:F20"/>
    <mergeCell ref="G20:H20"/>
    <mergeCell ref="E27:F27"/>
    <mergeCell ref="G27:H27"/>
    <mergeCell ref="E21:F21"/>
    <mergeCell ref="G21:H21"/>
    <mergeCell ref="E22:F22"/>
    <mergeCell ref="G22:H22"/>
    <mergeCell ref="E23:F23"/>
    <mergeCell ref="G23:H23"/>
    <mergeCell ref="E24:F24"/>
    <mergeCell ref="G24:H24"/>
    <mergeCell ref="A25:I25"/>
    <mergeCell ref="E26:F26"/>
    <mergeCell ref="G26:H26"/>
    <mergeCell ref="E28:F28"/>
    <mergeCell ref="G28:H28"/>
    <mergeCell ref="E29:F29"/>
    <mergeCell ref="G29:H29"/>
    <mergeCell ref="E30:F30"/>
    <mergeCell ref="G30:H30"/>
    <mergeCell ref="E31:F31"/>
    <mergeCell ref="G31:H31"/>
    <mergeCell ref="E32:F32"/>
    <mergeCell ref="G32:H32"/>
    <mergeCell ref="E33:F33"/>
    <mergeCell ref="G33:H33"/>
    <mergeCell ref="E37:F37"/>
    <mergeCell ref="G37:H37"/>
    <mergeCell ref="B39:I42"/>
    <mergeCell ref="E34:F34"/>
    <mergeCell ref="G34:H34"/>
    <mergeCell ref="C35:D35"/>
    <mergeCell ref="E35:F35"/>
    <mergeCell ref="G35:H35"/>
    <mergeCell ref="E36:F36"/>
    <mergeCell ref="G36:H36"/>
  </mergeCells>
  <printOptions horizontalCentered="1" verticalCentered="1"/>
  <pageMargins left="0.25" right="0.25" top="0.5" bottom="0.5" header="0.3" footer="0.3"/>
  <pageSetup scale="6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E48"/>
  <sheetViews>
    <sheetView view="pageBreakPreview" zoomScale="87" zoomScaleNormal="70" zoomScaleSheetLayoutView="87" workbookViewId="0">
      <pane ySplit="13" topLeftCell="A23" activePane="bottomLeft" state="frozen"/>
      <selection activeCell="B15" sqref="B1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487</v>
      </c>
      <c r="B3" s="14"/>
      <c r="C3" s="15"/>
      <c r="D3" s="6"/>
      <c r="E3" s="6"/>
    </row>
    <row r="4" spans="1:5" ht="15.6">
      <c r="A4" s="507"/>
      <c r="B4" s="508"/>
      <c r="C4" s="353"/>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7'!E24</f>
        <v>0</v>
      </c>
      <c r="D14" s="149">
        <f>'AED Budget Revision 7'!G24</f>
        <v>0</v>
      </c>
      <c r="E14" s="148">
        <f>+C14+D14</f>
        <v>0</v>
      </c>
    </row>
    <row r="15" spans="1:5" ht="18" thickTop="1">
      <c r="A15" s="114"/>
      <c r="B15" s="138"/>
      <c r="C15" s="351">
        <v>0</v>
      </c>
      <c r="D15" s="150">
        <v>0</v>
      </c>
      <c r="E15" s="111">
        <f t="shared" ref="E15:E36" si="0">SUM(C15:D15)</f>
        <v>0</v>
      </c>
    </row>
    <row r="16" spans="1:5" s="1" customFormat="1" ht="17.399999999999999">
      <c r="A16" s="114"/>
      <c r="B16" s="167"/>
      <c r="C16" s="352">
        <v>0</v>
      </c>
      <c r="D16" s="151">
        <v>0</v>
      </c>
      <c r="E16" s="111">
        <f t="shared" ref="E16:E23" si="1">SUM(C16:D16)</f>
        <v>0</v>
      </c>
    </row>
    <row r="17" spans="1:5" s="1" customFormat="1" ht="17.399999999999999">
      <c r="A17" s="114"/>
      <c r="B17" s="167"/>
      <c r="C17" s="352">
        <v>0</v>
      </c>
      <c r="D17" s="151">
        <v>0</v>
      </c>
      <c r="E17" s="111">
        <f t="shared" si="1"/>
        <v>0</v>
      </c>
    </row>
    <row r="18" spans="1:5" s="1" customFormat="1" ht="17.399999999999999">
      <c r="A18" s="114"/>
      <c r="B18" s="167"/>
      <c r="C18" s="352">
        <v>0</v>
      </c>
      <c r="D18" s="151">
        <v>0</v>
      </c>
      <c r="E18" s="111">
        <f t="shared" si="1"/>
        <v>0</v>
      </c>
    </row>
    <row r="19" spans="1:5" s="1" customFormat="1" ht="17.399999999999999">
      <c r="A19" s="114"/>
      <c r="B19" s="167"/>
      <c r="C19" s="352">
        <v>0</v>
      </c>
      <c r="D19" s="151">
        <v>0</v>
      </c>
      <c r="E19" s="111">
        <f t="shared" si="1"/>
        <v>0</v>
      </c>
    </row>
    <row r="20" spans="1:5" s="1" customFormat="1" ht="17.399999999999999">
      <c r="A20" s="114"/>
      <c r="B20" s="167"/>
      <c r="C20" s="352">
        <v>0</v>
      </c>
      <c r="D20" s="151">
        <v>0</v>
      </c>
      <c r="E20" s="111">
        <f t="shared" si="1"/>
        <v>0</v>
      </c>
    </row>
    <row r="21" spans="1:5" s="1" customFormat="1" ht="17.399999999999999">
      <c r="A21" s="114"/>
      <c r="B21" s="167"/>
      <c r="C21" s="352">
        <v>0</v>
      </c>
      <c r="D21" s="151">
        <v>0</v>
      </c>
      <c r="E21" s="111">
        <f t="shared" si="1"/>
        <v>0</v>
      </c>
    </row>
    <row r="22" spans="1:5" s="1" customFormat="1" ht="17.399999999999999">
      <c r="A22" s="114"/>
      <c r="B22" s="167"/>
      <c r="C22" s="352">
        <v>0</v>
      </c>
      <c r="D22" s="151">
        <v>0</v>
      </c>
      <c r="E22" s="111">
        <f t="shared" si="1"/>
        <v>0</v>
      </c>
    </row>
    <row r="23" spans="1:5" s="1" customFormat="1" ht="17.399999999999999">
      <c r="A23" s="114"/>
      <c r="B23" s="167"/>
      <c r="C23" s="352">
        <v>0</v>
      </c>
      <c r="D23" s="151">
        <v>0</v>
      </c>
      <c r="E23" s="111">
        <f t="shared" si="1"/>
        <v>0</v>
      </c>
    </row>
    <row r="24" spans="1:5" s="1" customFormat="1" ht="17.399999999999999">
      <c r="A24" s="114"/>
      <c r="B24" s="137"/>
      <c r="C24" s="352">
        <v>0</v>
      </c>
      <c r="D24" s="151">
        <v>0</v>
      </c>
      <c r="E24" s="111">
        <f t="shared" si="0"/>
        <v>0</v>
      </c>
    </row>
    <row r="25" spans="1:5" s="1" customFormat="1" ht="17.399999999999999">
      <c r="A25" s="114"/>
      <c r="B25" s="137"/>
      <c r="C25" s="352">
        <v>0</v>
      </c>
      <c r="D25" s="151">
        <v>0</v>
      </c>
      <c r="E25" s="111">
        <f t="shared" si="0"/>
        <v>0</v>
      </c>
    </row>
    <row r="26" spans="1:5" s="1" customFormat="1" ht="17.399999999999999">
      <c r="A26" s="114"/>
      <c r="B26" s="137"/>
      <c r="C26" s="352">
        <v>0</v>
      </c>
      <c r="D26" s="151">
        <v>0</v>
      </c>
      <c r="E26" s="111">
        <f t="shared" si="0"/>
        <v>0</v>
      </c>
    </row>
    <row r="27" spans="1:5" s="1" customFormat="1" ht="17.399999999999999">
      <c r="A27" s="114"/>
      <c r="B27" s="137"/>
      <c r="C27" s="352">
        <v>0</v>
      </c>
      <c r="D27" s="151">
        <v>0</v>
      </c>
      <c r="E27" s="111">
        <f t="shared" si="0"/>
        <v>0</v>
      </c>
    </row>
    <row r="28" spans="1:5" s="1" customFormat="1" ht="17.399999999999999">
      <c r="A28" s="114"/>
      <c r="B28" s="137"/>
      <c r="C28" s="352">
        <v>0</v>
      </c>
      <c r="D28" s="151">
        <v>0</v>
      </c>
      <c r="E28" s="111">
        <f t="shared" si="0"/>
        <v>0</v>
      </c>
    </row>
    <row r="29" spans="1:5" s="1" customFormat="1" ht="17.399999999999999">
      <c r="A29" s="114"/>
      <c r="B29" s="137"/>
      <c r="C29" s="352">
        <v>0</v>
      </c>
      <c r="D29" s="151">
        <v>0</v>
      </c>
      <c r="E29" s="111">
        <f t="shared" si="0"/>
        <v>0</v>
      </c>
    </row>
    <row r="30" spans="1:5" s="1" customFormat="1" ht="17.399999999999999">
      <c r="A30" s="114"/>
      <c r="B30" s="137"/>
      <c r="C30" s="352">
        <v>0</v>
      </c>
      <c r="D30" s="151">
        <v>0</v>
      </c>
      <c r="E30" s="111">
        <f t="shared" si="0"/>
        <v>0</v>
      </c>
    </row>
    <row r="31" spans="1:5" s="1" customFormat="1" ht="17.399999999999999">
      <c r="A31" s="114"/>
      <c r="B31" s="137"/>
      <c r="C31" s="352">
        <v>0</v>
      </c>
      <c r="D31" s="151">
        <v>0</v>
      </c>
      <c r="E31" s="111">
        <f t="shared" si="0"/>
        <v>0</v>
      </c>
    </row>
    <row r="32" spans="1:5" s="1" customFormat="1" ht="17.399999999999999">
      <c r="A32" s="114"/>
      <c r="B32" s="137"/>
      <c r="C32" s="352">
        <v>0</v>
      </c>
      <c r="D32" s="151">
        <v>0</v>
      </c>
      <c r="E32" s="111">
        <f t="shared" si="0"/>
        <v>0</v>
      </c>
    </row>
    <row r="33" spans="1:5" s="1" customFormat="1" ht="17.399999999999999">
      <c r="A33" s="114"/>
      <c r="B33" s="137"/>
      <c r="C33" s="352">
        <v>0</v>
      </c>
      <c r="D33" s="151">
        <v>0</v>
      </c>
      <c r="E33" s="111">
        <f t="shared" si="0"/>
        <v>0</v>
      </c>
    </row>
    <row r="34" spans="1:5" s="1" customFormat="1" ht="17.399999999999999">
      <c r="A34" s="114"/>
      <c r="B34" s="137"/>
      <c r="C34" s="352">
        <v>0</v>
      </c>
      <c r="D34" s="151">
        <v>0</v>
      </c>
      <c r="E34" s="111">
        <f t="shared" si="0"/>
        <v>0</v>
      </c>
    </row>
    <row r="35" spans="1:5" s="1" customFormat="1" ht="17.399999999999999">
      <c r="A35" s="114"/>
      <c r="B35" s="137"/>
      <c r="C35" s="352">
        <v>0</v>
      </c>
      <c r="D35" s="151">
        <v>0</v>
      </c>
      <c r="E35" s="111">
        <f t="shared" si="0"/>
        <v>0</v>
      </c>
    </row>
    <row r="36" spans="1:5" s="1" customFormat="1" ht="18" thickBot="1">
      <c r="A36" s="114"/>
      <c r="B36" s="137"/>
      <c r="C36" s="352">
        <v>0</v>
      </c>
      <c r="D36" s="151">
        <v>0</v>
      </c>
      <c r="E36" s="111">
        <f t="shared" si="0"/>
        <v>0</v>
      </c>
    </row>
    <row r="37" spans="1:5" ht="18.600000000000001" thickTop="1" thickBot="1">
      <c r="A37" s="538" t="s">
        <v>260</v>
      </c>
      <c r="B37" s="539"/>
      <c r="C37" s="147">
        <f>'AED Budget Revision 7'!E36</f>
        <v>0</v>
      </c>
      <c r="D37" s="149">
        <f>'AED Budget Revision 7'!G36</f>
        <v>0</v>
      </c>
      <c r="E37" s="148">
        <f>+C37+D37</f>
        <v>0</v>
      </c>
    </row>
    <row r="38" spans="1:5" ht="18" thickTop="1">
      <c r="A38" s="114"/>
      <c r="B38" s="138"/>
      <c r="C38" s="351">
        <v>0</v>
      </c>
      <c r="D38" s="150">
        <v>0</v>
      </c>
      <c r="E38" s="111">
        <f t="shared" ref="E38:E46" si="2">SUM(C38:D38)</f>
        <v>0</v>
      </c>
    </row>
    <row r="39" spans="1:5" s="1" customFormat="1" ht="17.399999999999999">
      <c r="A39" s="114"/>
      <c r="B39" s="137"/>
      <c r="C39" s="352">
        <v>0</v>
      </c>
      <c r="D39" s="151">
        <v>0</v>
      </c>
      <c r="E39" s="111">
        <f t="shared" si="2"/>
        <v>0</v>
      </c>
    </row>
    <row r="40" spans="1:5" s="1" customFormat="1" ht="17.399999999999999">
      <c r="A40" s="114"/>
      <c r="B40" s="137"/>
      <c r="C40" s="352">
        <v>0</v>
      </c>
      <c r="D40" s="151">
        <v>0</v>
      </c>
      <c r="E40" s="111">
        <f t="shared" si="2"/>
        <v>0</v>
      </c>
    </row>
    <row r="41" spans="1:5" s="1" customFormat="1" ht="17.399999999999999">
      <c r="A41" s="114"/>
      <c r="B41" s="137"/>
      <c r="C41" s="352">
        <v>0</v>
      </c>
      <c r="D41" s="151">
        <v>0</v>
      </c>
      <c r="E41" s="111">
        <f t="shared" si="2"/>
        <v>0</v>
      </c>
    </row>
    <row r="42" spans="1:5" s="1" customFormat="1" ht="17.399999999999999">
      <c r="A42" s="114"/>
      <c r="B42" s="137"/>
      <c r="C42" s="352">
        <v>0</v>
      </c>
      <c r="D42" s="151">
        <v>0</v>
      </c>
      <c r="E42" s="111">
        <f t="shared" si="2"/>
        <v>0</v>
      </c>
    </row>
    <row r="43" spans="1:5" s="1" customFormat="1" ht="17.399999999999999">
      <c r="A43" s="114"/>
      <c r="B43" s="137"/>
      <c r="C43" s="352">
        <v>0</v>
      </c>
      <c r="D43" s="151">
        <v>0</v>
      </c>
      <c r="E43" s="111">
        <f t="shared" si="2"/>
        <v>0</v>
      </c>
    </row>
    <row r="44" spans="1:5" s="1" customFormat="1" ht="17.399999999999999">
      <c r="A44" s="114"/>
      <c r="B44" s="137"/>
      <c r="C44" s="352">
        <v>0</v>
      </c>
      <c r="D44" s="151">
        <v>0</v>
      </c>
      <c r="E44" s="111">
        <f t="shared" si="2"/>
        <v>0</v>
      </c>
    </row>
    <row r="45" spans="1:5" s="1" customFormat="1" ht="17.399999999999999">
      <c r="A45" s="114"/>
      <c r="B45" s="137"/>
      <c r="C45" s="352">
        <v>0</v>
      </c>
      <c r="D45" s="151">
        <v>0</v>
      </c>
      <c r="E45" s="111">
        <f t="shared" si="2"/>
        <v>0</v>
      </c>
    </row>
    <row r="46" spans="1:5" ht="18.75" customHeight="1" thickBot="1">
      <c r="A46" s="25">
        <v>20</v>
      </c>
      <c r="B46" s="136" t="str">
        <f>'AED Original Budget'!B36</f>
        <v>INDIRECT COSTS (IF APPLICABLE)</v>
      </c>
      <c r="C46" s="352">
        <v>0</v>
      </c>
      <c r="D46" s="152">
        <v>0</v>
      </c>
      <c r="E46" s="111">
        <f t="shared" si="2"/>
        <v>0</v>
      </c>
    </row>
    <row r="47" spans="1:5" ht="18.600000000000001" thickTop="1" thickBot="1">
      <c r="A47" s="540" t="s">
        <v>261</v>
      </c>
      <c r="B47" s="541"/>
      <c r="C47" s="147">
        <f>IF((ROUND(SUM(C15:C36)+SUM(C38:C46),2))&lt;&gt;'AED Budget Revision 7'!E37,"DOESN'T AGREE TO SUMMARY",(SUM(C15:C36)+SUM(C38:C46)))</f>
        <v>0</v>
      </c>
      <c r="D47" s="147">
        <f>IF((ROUND(SUM(D15:D36)+SUM(D38:D46),2))&lt;&gt;'AED Budget Revision 7'!G37,"DOESN'T AGREE TO SUMMARY",(SUM(D15:D36)+SUM(D38:D46)))</f>
        <v>0</v>
      </c>
      <c r="E47" s="110">
        <f>IF((SUM(E15:E36)+SUM(E38:E46))&lt;&gt;'AED Budget Revision 1'!I37,"ERROR",(SUM(E15:E36)+SUM(E38:E46)))</f>
        <v>0</v>
      </c>
    </row>
    <row r="48" spans="1:5" ht="15.6" thickTop="1">
      <c r="A48" s="108" t="str">
        <f>'AED Original Budget'!A56</f>
        <v>Revised 8/10/15</v>
      </c>
      <c r="B48" s="109"/>
      <c r="C48" s="11"/>
    </row>
  </sheetData>
  <sheetProtection algorithmName="SHA-512" hashValue="9DBimwYRxhBdK7sCwAYWZVXmAjhItH8Fcvd+8XJd9gstgJffuGw3Vtn4gNQgbFqI+6CQxBX9YX1SOgpHot6Kyg==" saltValue="341pwtazIdchEOtRJnQAbg==" spinCount="100000" sheet="1" objects="1" scenarios="1" insertRows="0" deleteRows="0" selectLockedCells="1"/>
  <mergeCells count="11">
    <mergeCell ref="D11:E11"/>
    <mergeCell ref="A12:A13"/>
    <mergeCell ref="B12:B13"/>
    <mergeCell ref="C12:C13"/>
    <mergeCell ref="D12:D13"/>
    <mergeCell ref="E12:E13"/>
    <mergeCell ref="A14:B14"/>
    <mergeCell ref="A37:B37"/>
    <mergeCell ref="A47:B47"/>
    <mergeCell ref="A4:B4"/>
    <mergeCell ref="A5:C5"/>
  </mergeCells>
  <dataValidations count="2">
    <dataValidation type="list" allowBlank="1" showInputMessage="1" showErrorMessage="1" sqref="A15:A36">
      <formula1>Instructional_Line_Number</formula1>
    </dataValidation>
    <dataValidation type="list" allowBlank="1" showInputMessage="1" showErrorMessage="1" sqref="A38:A45">
      <formula1>Administrative_Line_Number</formula1>
    </dataValidation>
  </dataValidations>
  <printOptions horizontalCentered="1" verticalCentered="1"/>
  <pageMargins left="0.25" right="0.25" top="0.25" bottom="0.25" header="0.3" footer="0.3"/>
  <pageSetup scale="6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39997558519241921"/>
  </sheetPr>
  <dimension ref="A1:N47"/>
  <sheetViews>
    <sheetView showGridLines="0" zoomScaleNormal="100" workbookViewId="0">
      <pane xSplit="1" ySplit="11" topLeftCell="B12" activePane="bottomRight" state="frozen"/>
      <selection pane="topRight" activeCell="B1" sqref="B1"/>
      <selection pane="bottomLeft" activeCell="A12" sqref="A12"/>
      <selection pane="bottomRight" activeCell="L7" sqref="L7:M7"/>
    </sheetView>
  </sheetViews>
  <sheetFormatPr defaultColWidth="8.81640625" defaultRowHeight="13.2"/>
  <cols>
    <col min="1" max="1" width="2.1796875" style="85" customWidth="1"/>
    <col min="2" max="2" width="7.81640625" style="85" customWidth="1"/>
    <col min="3" max="3" width="34.81640625" style="85" customWidth="1"/>
    <col min="4" max="4" width="4.1796875" style="85" customWidth="1"/>
    <col min="5" max="8" width="11.81640625" style="85" customWidth="1"/>
    <col min="9" max="9" width="4.1796875" style="85" customWidth="1"/>
    <col min="10" max="13" width="11.81640625" style="85" customWidth="1"/>
    <col min="14" max="14" width="19.81640625" style="85" customWidth="1"/>
    <col min="15" max="16384" width="8.81640625" style="85"/>
  </cols>
  <sheetData>
    <row r="1" spans="1:14" ht="18" customHeight="1">
      <c r="B1" s="592" t="s">
        <v>21</v>
      </c>
      <c r="C1" s="592"/>
      <c r="D1" s="592"/>
      <c r="E1" s="592"/>
      <c r="F1" s="592"/>
      <c r="G1" s="592"/>
      <c r="H1" s="592"/>
      <c r="I1" s="592"/>
      <c r="J1" s="592"/>
      <c r="K1" s="592"/>
      <c r="L1" s="592"/>
      <c r="M1" s="592"/>
      <c r="N1" s="185"/>
    </row>
    <row r="2" spans="1:14" s="89" customFormat="1" ht="12.75" customHeight="1">
      <c r="B2" s="591" t="s">
        <v>37</v>
      </c>
      <c r="C2" s="591"/>
      <c r="D2" s="591"/>
      <c r="E2" s="591"/>
      <c r="F2" s="591"/>
      <c r="G2" s="591"/>
      <c r="H2" s="591"/>
      <c r="I2" s="591"/>
      <c r="J2" s="591"/>
      <c r="K2" s="591"/>
      <c r="L2" s="591"/>
      <c r="M2" s="591"/>
      <c r="N2" s="184"/>
    </row>
    <row r="3" spans="1:14">
      <c r="B3" s="593" t="s">
        <v>36</v>
      </c>
      <c r="C3" s="593"/>
      <c r="D3" s="594" t="str">
        <f>IF('AED Original Budget'!A5="","NO RECIPIENT SELECTED - DO NOT PROCESS PAYMENT",'AED Original Budget'!A5)</f>
        <v>NO RECIPIENT SELECTED - DO NOT PROCESS PAYMENT</v>
      </c>
      <c r="E3" s="594"/>
      <c r="F3" s="595"/>
      <c r="G3" s="594"/>
      <c r="K3" s="186" t="s">
        <v>35</v>
      </c>
      <c r="L3" s="567"/>
      <c r="M3" s="567"/>
      <c r="N3" s="75"/>
    </row>
    <row r="4" spans="1:14">
      <c r="B4" s="593" t="s">
        <v>34</v>
      </c>
      <c r="C4" s="593"/>
      <c r="D4" s="546"/>
      <c r="E4" s="546"/>
      <c r="F4" s="576"/>
      <c r="G4" s="546"/>
      <c r="K4" s="186" t="s">
        <v>33</v>
      </c>
      <c r="L4" s="579"/>
      <c r="M4" s="579"/>
      <c r="N4" s="75"/>
    </row>
    <row r="5" spans="1:14">
      <c r="B5" s="593" t="s">
        <v>32</v>
      </c>
      <c r="C5" s="593"/>
      <c r="D5" s="594" t="str">
        <f>IF('AED Original Budget'!A8="","",'AED Original Budget'!A8)</f>
        <v/>
      </c>
      <c r="E5" s="594"/>
      <c r="F5" s="595"/>
      <c r="G5" s="594"/>
      <c r="K5" s="86" t="s">
        <v>31</v>
      </c>
      <c r="L5" s="596" t="e">
        <f>IF(D7="","",VLOOKUP(D7,Sheet2!A37:G93,7))</f>
        <v>#N/A</v>
      </c>
      <c r="M5" s="596"/>
      <c r="N5" s="75"/>
    </row>
    <row r="6" spans="1:14">
      <c r="B6" s="593" t="s">
        <v>14</v>
      </c>
      <c r="C6" s="593"/>
      <c r="D6" s="87" t="str">
        <f>IF('AED Original Budget'!A10="","",'AED Original Budget'!A10)</f>
        <v/>
      </c>
      <c r="E6" s="87"/>
      <c r="F6" s="87"/>
      <c r="G6" s="88" t="str">
        <f>IF('AED Original Budget'!C10="","",'AED Original Budget'!C10)</f>
        <v/>
      </c>
      <c r="K6" s="86" t="s">
        <v>30</v>
      </c>
      <c r="L6" s="597" t="str">
        <f>IF('AED Original Budget'!H5="","",'AED Original Budget'!H5)</f>
        <v/>
      </c>
      <c r="M6" s="597"/>
      <c r="N6" s="159"/>
    </row>
    <row r="7" spans="1:14">
      <c r="B7" s="593" t="s">
        <v>29</v>
      </c>
      <c r="C7" s="593"/>
      <c r="D7" s="594" t="str">
        <f>IF('AED Original Budget'!H8&amp;"     "&amp;'AED Original Budget'!H10="","",'AED Original Budget'!H5&amp;"     "&amp;'AED Original Budget'!H8&amp;"     "&amp;'AED Original Budget'!H10)</f>
        <v xml:space="preserve">          </v>
      </c>
      <c r="E7" s="594"/>
      <c r="F7" s="595"/>
      <c r="G7" s="594"/>
      <c r="K7" s="86" t="s">
        <v>28</v>
      </c>
      <c r="L7" s="579"/>
      <c r="M7" s="579"/>
      <c r="N7" s="75"/>
    </row>
    <row r="8" spans="1:14" ht="4.5" customHeight="1"/>
    <row r="9" spans="1:14" ht="5.25" customHeight="1"/>
    <row r="10" spans="1:14" ht="12.75" customHeight="1">
      <c r="B10" s="580" t="s">
        <v>27</v>
      </c>
      <c r="C10" s="580" t="s">
        <v>26</v>
      </c>
      <c r="D10" s="582" t="s">
        <v>334</v>
      </c>
      <c r="E10" s="583"/>
      <c r="F10" s="583"/>
      <c r="G10" s="583"/>
      <c r="H10" s="584"/>
      <c r="I10" s="582" t="s">
        <v>335</v>
      </c>
      <c r="J10" s="583"/>
      <c r="K10" s="583"/>
      <c r="L10" s="583"/>
      <c r="M10" s="584"/>
      <c r="N10" s="160"/>
    </row>
    <row r="11" spans="1:14" ht="63" customHeight="1">
      <c r="B11" s="581"/>
      <c r="C11" s="581"/>
      <c r="D11" s="191" t="s">
        <v>314</v>
      </c>
      <c r="E11" s="190" t="s">
        <v>327</v>
      </c>
      <c r="F11" s="190" t="s">
        <v>328</v>
      </c>
      <c r="G11" s="190" t="s">
        <v>329</v>
      </c>
      <c r="H11" s="190" t="s">
        <v>330</v>
      </c>
      <c r="I11" s="191" t="s">
        <v>314</v>
      </c>
      <c r="J11" s="190" t="s">
        <v>331</v>
      </c>
      <c r="K11" s="190" t="s">
        <v>322</v>
      </c>
      <c r="L11" s="190" t="s">
        <v>283</v>
      </c>
      <c r="M11" s="190" t="s">
        <v>323</v>
      </c>
      <c r="N11" s="160"/>
    </row>
    <row r="12" spans="1:14" ht="18.75" customHeight="1">
      <c r="A12" s="554" t="s">
        <v>319</v>
      </c>
      <c r="B12" s="200">
        <v>1</v>
      </c>
      <c r="C12" s="208" t="s">
        <v>25</v>
      </c>
      <c r="D12" s="405">
        <v>7450</v>
      </c>
      <c r="E12" s="406">
        <f>+'AED Original Budget'!E16+'AED Budget Revision 1'!E15+'AED Budget Revision 2'!E15+'AED Budget Revision 3'!E15+'AED Budget Revision 4'!E15+'AED Budget Revision 5'!E15+'AED Budget Revision 6'!E15+'AED Budget Revision 7'!E15+'AED Budget Revision 8'!E15</f>
        <v>0</v>
      </c>
      <c r="F12" s="407">
        <v>0</v>
      </c>
      <c r="G12" s="408">
        <v>0</v>
      </c>
      <c r="H12" s="409">
        <f>+F12+G12</f>
        <v>0</v>
      </c>
      <c r="I12" s="411">
        <v>7470</v>
      </c>
      <c r="J12" s="412">
        <f>+'AED Original Budget'!G16+'AED Budget Revision 1'!G15+'AED Budget Revision 2'!G15+'AED Budget Revision 3'!G15+'AED Budget Revision 4'!G15+'AED Budget Revision 5'!G15+'AED Budget Revision 6'!G15+'AED Budget Revision 7'!G15+'AED Budget Revision 8'!G15</f>
        <v>0</v>
      </c>
      <c r="K12" s="413">
        <v>0</v>
      </c>
      <c r="L12" s="413">
        <v>0</v>
      </c>
      <c r="M12" s="412">
        <f>SUM(K12:L12)</f>
        <v>0</v>
      </c>
      <c r="N12" s="161"/>
    </row>
    <row r="13" spans="1:14" ht="18.75" customHeight="1">
      <c r="A13" s="555"/>
      <c r="B13" s="200">
        <v>2</v>
      </c>
      <c r="C13" s="201" t="s">
        <v>38</v>
      </c>
      <c r="D13" s="405">
        <v>7451</v>
      </c>
      <c r="E13" s="406">
        <f>+'AED Original Budget'!E17+'AED Budget Revision 1'!E16+'AED Budget Revision 2'!E16+'AED Budget Revision 3'!E16+'AED Budget Revision 4'!E16+'AED Budget Revision 5'!E16+'AED Budget Revision 6'!E16+'AED Budget Revision 7'!E16+'AED Budget Revision 8'!E16</f>
        <v>0</v>
      </c>
      <c r="F13" s="407">
        <v>0</v>
      </c>
      <c r="G13" s="408">
        <v>0</v>
      </c>
      <c r="H13" s="409">
        <f t="shared" ref="H13:H20" si="0">+F13+G13</f>
        <v>0</v>
      </c>
      <c r="I13" s="411">
        <v>7471</v>
      </c>
      <c r="J13" s="412">
        <f>+'AED Original Budget'!G17+'AED Budget Revision 1'!G16+'AED Budget Revision 2'!G16+'AED Budget Revision 3'!G16+'AED Budget Revision 4'!G16+'AED Budget Revision 5'!G16+'AED Budget Revision 6'!G16+'AED Budget Revision 7'!G16+'AED Budget Revision 8'!G16</f>
        <v>0</v>
      </c>
      <c r="K13" s="413">
        <v>0</v>
      </c>
      <c r="L13" s="413">
        <v>0</v>
      </c>
      <c r="M13" s="412">
        <f t="shared" ref="M13:M20" si="1">SUM(K13:L13)</f>
        <v>0</v>
      </c>
      <c r="N13" s="161"/>
    </row>
    <row r="14" spans="1:14" ht="18.75" customHeight="1">
      <c r="A14" s="555"/>
      <c r="B14" s="200">
        <v>3</v>
      </c>
      <c r="C14" s="201" t="s">
        <v>24</v>
      </c>
      <c r="D14" s="405">
        <v>7452</v>
      </c>
      <c r="E14" s="406">
        <f>+'AED Original Budget'!E18+'AED Budget Revision 1'!E17+'AED Budget Revision 2'!E17+'AED Budget Revision 3'!E17+'AED Budget Revision 4'!E17+'AED Budget Revision 5'!E17+'AED Budget Revision 6'!E17+'AED Budget Revision 7'!E17+'AED Budget Revision 8'!E17</f>
        <v>0</v>
      </c>
      <c r="F14" s="407">
        <v>0</v>
      </c>
      <c r="G14" s="408">
        <v>0</v>
      </c>
      <c r="H14" s="409">
        <f t="shared" si="0"/>
        <v>0</v>
      </c>
      <c r="I14" s="411">
        <v>7472</v>
      </c>
      <c r="J14" s="412">
        <f>+'AED Original Budget'!G18+'AED Budget Revision 1'!G17+'AED Budget Revision 2'!G17+'AED Budget Revision 3'!G17+'AED Budget Revision 4'!G17+'AED Budget Revision 5'!G17+'AED Budget Revision 6'!G17+'AED Budget Revision 7'!G17+'AED Budget Revision 8'!G17</f>
        <v>0</v>
      </c>
      <c r="K14" s="413">
        <v>0</v>
      </c>
      <c r="L14" s="413">
        <v>0</v>
      </c>
      <c r="M14" s="412">
        <f t="shared" si="1"/>
        <v>0</v>
      </c>
      <c r="N14" s="161"/>
    </row>
    <row r="15" spans="1:14" ht="18.75" customHeight="1">
      <c r="A15" s="555"/>
      <c r="B15" s="200">
        <v>4</v>
      </c>
      <c r="C15" s="201" t="s">
        <v>315</v>
      </c>
      <c r="D15" s="405">
        <v>7453</v>
      </c>
      <c r="E15" s="406">
        <f>+'AED Original Budget'!E19+'AED Budget Revision 1'!E18+'AED Budget Revision 2'!E18+'AED Budget Revision 3'!E18+'AED Budget Revision 4'!E18+'AED Budget Revision 5'!E18+'AED Budget Revision 6'!E18+'AED Budget Revision 7'!E18+'AED Budget Revision 8'!E18</f>
        <v>0</v>
      </c>
      <c r="F15" s="407">
        <v>0</v>
      </c>
      <c r="G15" s="408">
        <v>0</v>
      </c>
      <c r="H15" s="409">
        <f t="shared" si="0"/>
        <v>0</v>
      </c>
      <c r="I15" s="411">
        <v>7473</v>
      </c>
      <c r="J15" s="412">
        <f>+'AED Original Budget'!G19+'AED Budget Revision 1'!G18+'AED Budget Revision 2'!G18+'AED Budget Revision 3'!G18+'AED Budget Revision 4'!G18+'AED Budget Revision 5'!G18+'AED Budget Revision 6'!G18+'AED Budget Revision 7'!G18+'AED Budget Revision 8'!G18</f>
        <v>0</v>
      </c>
      <c r="K15" s="413">
        <v>0</v>
      </c>
      <c r="L15" s="413">
        <v>0</v>
      </c>
      <c r="M15" s="412">
        <f t="shared" si="1"/>
        <v>0</v>
      </c>
      <c r="N15" s="161"/>
    </row>
    <row r="16" spans="1:14" ht="18.75" customHeight="1">
      <c r="A16" s="555"/>
      <c r="B16" s="200">
        <v>5</v>
      </c>
      <c r="C16" s="201" t="s">
        <v>316</v>
      </c>
      <c r="D16" s="405">
        <v>7454</v>
      </c>
      <c r="E16" s="406">
        <f>+'AED Original Budget'!E20+'AED Budget Revision 1'!E19+'AED Budget Revision 2'!E19+'AED Budget Revision 3'!E19+'AED Budget Revision 4'!E19+'AED Budget Revision 5'!E19+'AED Budget Revision 6'!E19+'AED Budget Revision 7'!E19+'AED Budget Revision 8'!E19</f>
        <v>0</v>
      </c>
      <c r="F16" s="407">
        <v>0</v>
      </c>
      <c r="G16" s="408">
        <v>0</v>
      </c>
      <c r="H16" s="409">
        <f t="shared" si="0"/>
        <v>0</v>
      </c>
      <c r="I16" s="411">
        <v>7474</v>
      </c>
      <c r="J16" s="412">
        <f>+'AED Original Budget'!G20+'AED Budget Revision 1'!G19+'AED Budget Revision 2'!G19+'AED Budget Revision 3'!G19+'AED Budget Revision 4'!G19+'AED Budget Revision 5'!G19+'AED Budget Revision 6'!G19+'AED Budget Revision 7'!G19+'AED Budget Revision 8'!G19</f>
        <v>0</v>
      </c>
      <c r="K16" s="413">
        <v>0</v>
      </c>
      <c r="L16" s="413">
        <v>0</v>
      </c>
      <c r="M16" s="412">
        <f t="shared" si="1"/>
        <v>0</v>
      </c>
      <c r="N16" s="161"/>
    </row>
    <row r="17" spans="1:14" ht="18.75" customHeight="1">
      <c r="A17" s="555"/>
      <c r="B17" s="200">
        <v>6</v>
      </c>
      <c r="C17" s="201" t="s">
        <v>23</v>
      </c>
      <c r="D17" s="405">
        <v>7455</v>
      </c>
      <c r="E17" s="406">
        <f>+'AED Original Budget'!E21+'AED Budget Revision 1'!E20+'AED Budget Revision 2'!E20+'AED Budget Revision 3'!E20+'AED Budget Revision 4'!E20+'AED Budget Revision 5'!E20+'AED Budget Revision 6'!E20+'AED Budget Revision 7'!E20+'AED Budget Revision 8'!E20</f>
        <v>0</v>
      </c>
      <c r="F17" s="407">
        <v>0</v>
      </c>
      <c r="G17" s="408">
        <v>0</v>
      </c>
      <c r="H17" s="409">
        <f t="shared" si="0"/>
        <v>0</v>
      </c>
      <c r="I17" s="411">
        <v>7475</v>
      </c>
      <c r="J17" s="412">
        <f>+'AED Original Budget'!G21+'AED Budget Revision 1'!G20+'AED Budget Revision 2'!G20+'AED Budget Revision 3'!G20+'AED Budget Revision 4'!G20+'AED Budget Revision 5'!G20+'AED Budget Revision 6'!G20+'AED Budget Revision 7'!G20+'AED Budget Revision 8'!G20</f>
        <v>0</v>
      </c>
      <c r="K17" s="413">
        <v>0</v>
      </c>
      <c r="L17" s="413">
        <v>0</v>
      </c>
      <c r="M17" s="412">
        <f t="shared" si="1"/>
        <v>0</v>
      </c>
      <c r="N17" s="161"/>
    </row>
    <row r="18" spans="1:14" ht="18.75" customHeight="1">
      <c r="A18" s="555"/>
      <c r="B18" s="200">
        <v>7</v>
      </c>
      <c r="C18" s="201" t="s">
        <v>39</v>
      </c>
      <c r="D18" s="405">
        <v>7456</v>
      </c>
      <c r="E18" s="406">
        <f>+'AED Original Budget'!E22+'AED Budget Revision 1'!E21+'AED Budget Revision 2'!E21+'AED Budget Revision 3'!E21+'AED Budget Revision 4'!E21+'AED Budget Revision 5'!E21+'AED Budget Revision 6'!E21+'AED Budget Revision 7'!E21+'AED Budget Revision 8'!E21</f>
        <v>0</v>
      </c>
      <c r="F18" s="407">
        <v>0</v>
      </c>
      <c r="G18" s="408">
        <v>0</v>
      </c>
      <c r="H18" s="409">
        <f t="shared" si="0"/>
        <v>0</v>
      </c>
      <c r="I18" s="411">
        <v>7476</v>
      </c>
      <c r="J18" s="412">
        <f>+'AED Original Budget'!G22+'AED Budget Revision 1'!G21+'AED Budget Revision 2'!G21+'AED Budget Revision 3'!G21+'AED Budget Revision 4'!G21+'AED Budget Revision 5'!G21+'AED Budget Revision 6'!G21+'AED Budget Revision 7'!G21+'AED Budget Revision 8'!G21</f>
        <v>0</v>
      </c>
      <c r="K18" s="413">
        <v>0</v>
      </c>
      <c r="L18" s="413">
        <v>0</v>
      </c>
      <c r="M18" s="412">
        <f t="shared" si="1"/>
        <v>0</v>
      </c>
      <c r="N18" s="161"/>
    </row>
    <row r="19" spans="1:14" ht="18.75" customHeight="1">
      <c r="A19" s="555"/>
      <c r="B19" s="200">
        <v>8</v>
      </c>
      <c r="C19" s="201" t="s">
        <v>317</v>
      </c>
      <c r="D19" s="405">
        <v>7457</v>
      </c>
      <c r="E19" s="406">
        <f>+'AED Original Budget'!E23+'AED Budget Revision 1'!E22+'AED Budget Revision 2'!E22+'AED Budget Revision 3'!E22+'AED Budget Revision 4'!E22+'AED Budget Revision 5'!E22+'AED Budget Revision 6'!E22+'AED Budget Revision 7'!E22+'AED Budget Revision 8'!E22</f>
        <v>0</v>
      </c>
      <c r="F19" s="407">
        <v>0</v>
      </c>
      <c r="G19" s="408">
        <v>0</v>
      </c>
      <c r="H19" s="409">
        <f t="shared" si="0"/>
        <v>0</v>
      </c>
      <c r="I19" s="411">
        <v>7477</v>
      </c>
      <c r="J19" s="412">
        <f>+'AED Original Budget'!G23+'AED Budget Revision 1'!G22+'AED Budget Revision 2'!G22+'AED Budget Revision 3'!G22+'AED Budget Revision 4'!G22+'AED Budget Revision 5'!G22+'AED Budget Revision 6'!G22+'AED Budget Revision 7'!G22+'AED Budget Revision 8'!G22</f>
        <v>0</v>
      </c>
      <c r="K19" s="413">
        <v>0</v>
      </c>
      <c r="L19" s="413">
        <v>0</v>
      </c>
      <c r="M19" s="412">
        <f t="shared" si="1"/>
        <v>0</v>
      </c>
      <c r="N19" s="161"/>
    </row>
    <row r="20" spans="1:14" ht="18.75" customHeight="1">
      <c r="A20" s="555"/>
      <c r="B20" s="200">
        <v>9</v>
      </c>
      <c r="C20" s="201" t="s">
        <v>40</v>
      </c>
      <c r="D20" s="405">
        <v>7459</v>
      </c>
      <c r="E20" s="406">
        <f>+'AED Original Budget'!E24+'AED Budget Revision 1'!E23+'AED Budget Revision 2'!E23+'AED Budget Revision 3'!E23+'AED Budget Revision 4'!E23+'AED Budget Revision 5'!E23+'AED Budget Revision 6'!E23+'AED Budget Revision 7'!E23+'AED Budget Revision 8'!E23</f>
        <v>0</v>
      </c>
      <c r="F20" s="407">
        <v>0</v>
      </c>
      <c r="G20" s="408">
        <v>0</v>
      </c>
      <c r="H20" s="409">
        <f t="shared" si="0"/>
        <v>0</v>
      </c>
      <c r="I20" s="411">
        <v>7479</v>
      </c>
      <c r="J20" s="412">
        <f>+'AED Original Budget'!G24+'AED Budget Revision 1'!G23+'AED Budget Revision 2'!G23+'AED Budget Revision 3'!G23+'AED Budget Revision 4'!G23+'AED Budget Revision 5'!G23+'AED Budget Revision 6'!G23+'AED Budget Revision 7'!G23+'AED Budget Revision 8'!G23</f>
        <v>0</v>
      </c>
      <c r="K20" s="413">
        <v>0</v>
      </c>
      <c r="L20" s="413">
        <v>0</v>
      </c>
      <c r="M20" s="412">
        <f t="shared" si="1"/>
        <v>0</v>
      </c>
      <c r="N20" s="161"/>
    </row>
    <row r="21" spans="1:14" ht="18.75" customHeight="1">
      <c r="A21" s="556"/>
      <c r="B21" s="200">
        <v>10</v>
      </c>
      <c r="C21" s="202" t="s">
        <v>318</v>
      </c>
      <c r="D21" s="196"/>
      <c r="E21" s="410">
        <f t="shared" ref="E21" si="2">SUM(E12:E20)</f>
        <v>0</v>
      </c>
      <c r="F21" s="410">
        <f t="shared" ref="F21" si="3">SUM(F12:F20)</f>
        <v>0</v>
      </c>
      <c r="G21" s="410">
        <f t="shared" ref="G21" si="4">SUM(G12:G20)</f>
        <v>0</v>
      </c>
      <c r="H21" s="410">
        <f t="shared" ref="H21" si="5">SUM(H12:H20)</f>
        <v>0</v>
      </c>
      <c r="I21" s="196"/>
      <c r="J21" s="414">
        <f>SUM(J12:J20)</f>
        <v>0</v>
      </c>
      <c r="K21" s="414">
        <f t="shared" ref="K21:M21" si="6">SUM(K12:K20)</f>
        <v>0</v>
      </c>
      <c r="L21" s="414">
        <f t="shared" si="6"/>
        <v>0</v>
      </c>
      <c r="M21" s="414">
        <f t="shared" si="6"/>
        <v>0</v>
      </c>
      <c r="N21" s="161"/>
    </row>
    <row r="22" spans="1:14" ht="18.75" customHeight="1">
      <c r="A22" s="554" t="s">
        <v>18</v>
      </c>
      <c r="B22" s="203">
        <v>11</v>
      </c>
      <c r="C22" s="204" t="s">
        <v>25</v>
      </c>
      <c r="D22" s="415">
        <v>7410</v>
      </c>
      <c r="E22" s="416">
        <f>+'AED Original Budget'!E27+'AED Budget Revision 1'!E26+'AED Budget Revision 2'!E26+'AED Budget Revision 3'!E26+'AED Budget Revision 4'!E26+'AED Budget Revision 5'!E26+'AED Budget Revision 6'!E26+'AED Budget Revision 7'!E26+'AED Budget Revision 8'!E26</f>
        <v>0</v>
      </c>
      <c r="F22" s="417">
        <v>0</v>
      </c>
      <c r="G22" s="417">
        <v>0</v>
      </c>
      <c r="H22" s="418">
        <f>SUM(F22:G22)</f>
        <v>0</v>
      </c>
      <c r="I22" s="420">
        <v>7430</v>
      </c>
      <c r="J22" s="421">
        <f>+'AED Original Budget'!G27+'AED Budget Revision 1'!G26+'AED Budget Revision 2'!G26+'AED Budget Revision 3'!G26+'AED Budget Revision 4'!G26+'AED Budget Revision 5'!G26+'AED Budget Revision 6'!G26+'AED Budget Revision 7'!G26+'AED Budget Revision 8'!G26</f>
        <v>0</v>
      </c>
      <c r="K22" s="422">
        <v>0</v>
      </c>
      <c r="L22" s="422">
        <v>0</v>
      </c>
      <c r="M22" s="421">
        <f>SUM(K22:L22)</f>
        <v>0</v>
      </c>
      <c r="N22" s="161"/>
    </row>
    <row r="23" spans="1:14" ht="18.75" customHeight="1">
      <c r="A23" s="555"/>
      <c r="B23" s="203">
        <v>12</v>
      </c>
      <c r="C23" s="204" t="s">
        <v>38</v>
      </c>
      <c r="D23" s="415">
        <v>7411</v>
      </c>
      <c r="E23" s="416">
        <f>+'AED Original Budget'!E28+'AED Budget Revision 1'!E27+'AED Budget Revision 2'!E27+'AED Budget Revision 3'!E27+'AED Budget Revision 4'!E27+'AED Budget Revision 5'!E27+'AED Budget Revision 6'!E27+'AED Budget Revision 7'!E27+'AED Budget Revision 8'!E27</f>
        <v>0</v>
      </c>
      <c r="F23" s="417">
        <v>0</v>
      </c>
      <c r="G23" s="417">
        <v>0</v>
      </c>
      <c r="H23" s="418">
        <f t="shared" ref="H23:H31" si="7">SUM(F23:G23)</f>
        <v>0</v>
      </c>
      <c r="I23" s="420">
        <v>7431</v>
      </c>
      <c r="J23" s="421">
        <f>+'AED Original Budget'!G28+'AED Budget Revision 1'!G27+'AED Budget Revision 2'!G27+'AED Budget Revision 3'!G27+'AED Budget Revision 4'!G27+'AED Budget Revision 5'!G27+'AED Budget Revision 6'!G27+'AED Budget Revision 7'!G27+'AED Budget Revision 8'!G27</f>
        <v>0</v>
      </c>
      <c r="K23" s="422">
        <v>0</v>
      </c>
      <c r="L23" s="422">
        <v>0</v>
      </c>
      <c r="M23" s="421">
        <f t="shared" ref="M23:M31" si="8">SUM(K23:L23)</f>
        <v>0</v>
      </c>
      <c r="N23" s="161"/>
    </row>
    <row r="24" spans="1:14" ht="18.75" customHeight="1">
      <c r="A24" s="555"/>
      <c r="B24" s="203">
        <v>13</v>
      </c>
      <c r="C24" s="204" t="s">
        <v>24</v>
      </c>
      <c r="D24" s="415">
        <v>7412</v>
      </c>
      <c r="E24" s="416">
        <f>+'AED Original Budget'!E29+'AED Budget Revision 1'!E28+'AED Budget Revision 2'!E28+'AED Budget Revision 3'!E28+'AED Budget Revision 4'!E28+'AED Budget Revision 5'!E28+'AED Budget Revision 6'!E28+'AED Budget Revision 7'!E28+'AED Budget Revision 8'!E28</f>
        <v>0</v>
      </c>
      <c r="F24" s="417">
        <v>0</v>
      </c>
      <c r="G24" s="417">
        <v>0</v>
      </c>
      <c r="H24" s="418">
        <f t="shared" si="7"/>
        <v>0</v>
      </c>
      <c r="I24" s="420">
        <v>7432</v>
      </c>
      <c r="J24" s="421">
        <f>+'AED Original Budget'!G29+'AED Budget Revision 1'!G28+'AED Budget Revision 2'!G28+'AED Budget Revision 3'!G28+'AED Budget Revision 4'!G28+'AED Budget Revision 5'!G28+'AED Budget Revision 6'!G28+'AED Budget Revision 7'!G28+'AED Budget Revision 8'!G28</f>
        <v>0</v>
      </c>
      <c r="K24" s="422">
        <v>0</v>
      </c>
      <c r="L24" s="422">
        <v>0</v>
      </c>
      <c r="M24" s="421">
        <f t="shared" si="8"/>
        <v>0</v>
      </c>
      <c r="N24" s="161"/>
    </row>
    <row r="25" spans="1:14" ht="18.75" customHeight="1">
      <c r="A25" s="555"/>
      <c r="B25" s="203">
        <v>14</v>
      </c>
      <c r="C25" s="204" t="s">
        <v>315</v>
      </c>
      <c r="D25" s="415">
        <v>7413</v>
      </c>
      <c r="E25" s="416">
        <f>+'AED Original Budget'!E30+'AED Budget Revision 1'!E29+'AED Budget Revision 2'!E29+'AED Budget Revision 3'!E29+'AED Budget Revision 4'!E29+'AED Budget Revision 5'!E29+'AED Budget Revision 6'!E29+'AED Budget Revision 7'!E29+'AED Budget Revision 8'!E29</f>
        <v>0</v>
      </c>
      <c r="F25" s="417">
        <v>0</v>
      </c>
      <c r="G25" s="417">
        <v>0</v>
      </c>
      <c r="H25" s="418">
        <f t="shared" si="7"/>
        <v>0</v>
      </c>
      <c r="I25" s="420">
        <v>7433</v>
      </c>
      <c r="J25" s="421">
        <f>+'AED Original Budget'!G30+'AED Budget Revision 1'!G29+'AED Budget Revision 2'!G29+'AED Budget Revision 3'!G29+'AED Budget Revision 4'!G29+'AED Budget Revision 5'!G29+'AED Budget Revision 6'!G29+'AED Budget Revision 7'!G29+'AED Budget Revision 8'!G29</f>
        <v>0</v>
      </c>
      <c r="K25" s="422">
        <v>0</v>
      </c>
      <c r="L25" s="422">
        <v>0</v>
      </c>
      <c r="M25" s="421">
        <f t="shared" si="8"/>
        <v>0</v>
      </c>
      <c r="N25" s="161"/>
    </row>
    <row r="26" spans="1:14" ht="18.75" customHeight="1">
      <c r="A26" s="555"/>
      <c r="B26" s="203">
        <v>15</v>
      </c>
      <c r="C26" s="204" t="s">
        <v>316</v>
      </c>
      <c r="D26" s="415">
        <v>7414</v>
      </c>
      <c r="E26" s="416">
        <f>+'AED Original Budget'!E31+'AED Budget Revision 1'!E30+'AED Budget Revision 2'!E30+'AED Budget Revision 3'!E30+'AED Budget Revision 4'!E30+'AED Budget Revision 5'!E30+'AED Budget Revision 6'!E30+'AED Budget Revision 7'!E30+'AED Budget Revision 8'!E30</f>
        <v>0</v>
      </c>
      <c r="F26" s="417">
        <v>0</v>
      </c>
      <c r="G26" s="417">
        <v>0</v>
      </c>
      <c r="H26" s="418">
        <f t="shared" si="7"/>
        <v>0</v>
      </c>
      <c r="I26" s="420">
        <v>7434</v>
      </c>
      <c r="J26" s="421">
        <f>+'AED Original Budget'!G31+'AED Budget Revision 1'!G30+'AED Budget Revision 2'!G30+'AED Budget Revision 3'!G30+'AED Budget Revision 4'!G30+'AED Budget Revision 5'!G30+'AED Budget Revision 6'!G30+'AED Budget Revision 7'!G30+'AED Budget Revision 8'!G30</f>
        <v>0</v>
      </c>
      <c r="K26" s="422">
        <v>0</v>
      </c>
      <c r="L26" s="422">
        <v>0</v>
      </c>
      <c r="M26" s="421">
        <f t="shared" si="8"/>
        <v>0</v>
      </c>
      <c r="N26" s="161"/>
    </row>
    <row r="27" spans="1:14" ht="18.75" customHeight="1">
      <c r="A27" s="555"/>
      <c r="B27" s="203">
        <v>16</v>
      </c>
      <c r="C27" s="204" t="s">
        <v>23</v>
      </c>
      <c r="D27" s="415">
        <v>7415</v>
      </c>
      <c r="E27" s="416">
        <f>+'AED Original Budget'!E32+'AED Budget Revision 1'!E31+'AED Budget Revision 2'!E31+'AED Budget Revision 3'!E31+'AED Budget Revision 4'!E31+'AED Budget Revision 5'!E31+'AED Budget Revision 6'!E31+'AED Budget Revision 7'!E31+'AED Budget Revision 8'!E31</f>
        <v>0</v>
      </c>
      <c r="F27" s="417">
        <v>0</v>
      </c>
      <c r="G27" s="417">
        <v>0</v>
      </c>
      <c r="H27" s="418">
        <f t="shared" si="7"/>
        <v>0</v>
      </c>
      <c r="I27" s="420">
        <v>7435</v>
      </c>
      <c r="J27" s="421">
        <f>+'AED Original Budget'!G32+'AED Budget Revision 1'!G31+'AED Budget Revision 2'!G31+'AED Budget Revision 3'!G31+'AED Budget Revision 4'!G31+'AED Budget Revision 5'!G31+'AED Budget Revision 6'!G31+'AED Budget Revision 7'!G31+'AED Budget Revision 8'!G31</f>
        <v>0</v>
      </c>
      <c r="K27" s="422">
        <v>0</v>
      </c>
      <c r="L27" s="422">
        <v>0</v>
      </c>
      <c r="M27" s="421">
        <f t="shared" si="8"/>
        <v>0</v>
      </c>
      <c r="N27" s="161"/>
    </row>
    <row r="28" spans="1:14" ht="18.75" customHeight="1">
      <c r="A28" s="555"/>
      <c r="B28" s="203">
        <v>17</v>
      </c>
      <c r="C28" s="204" t="s">
        <v>39</v>
      </c>
      <c r="D28" s="415">
        <v>7416</v>
      </c>
      <c r="E28" s="416">
        <f>+'AED Original Budget'!E33+'AED Budget Revision 1'!E32+'AED Budget Revision 2'!E32+'AED Budget Revision 3'!E32+'AED Budget Revision 4'!E32+'AED Budget Revision 5'!E32+'AED Budget Revision 6'!E32+'AED Budget Revision 7'!E32+'AED Budget Revision 8'!E32</f>
        <v>0</v>
      </c>
      <c r="F28" s="417">
        <v>0</v>
      </c>
      <c r="G28" s="417">
        <v>0</v>
      </c>
      <c r="H28" s="418">
        <f t="shared" si="7"/>
        <v>0</v>
      </c>
      <c r="I28" s="420">
        <v>7436</v>
      </c>
      <c r="J28" s="421">
        <f>+'AED Original Budget'!G33+'AED Budget Revision 1'!G32+'AED Budget Revision 2'!G32+'AED Budget Revision 3'!G32+'AED Budget Revision 4'!G32+'AED Budget Revision 5'!G32+'AED Budget Revision 6'!G32+'AED Budget Revision 7'!G32+'AED Budget Revision 8'!G32</f>
        <v>0</v>
      </c>
      <c r="K28" s="422">
        <v>0</v>
      </c>
      <c r="L28" s="422">
        <v>0</v>
      </c>
      <c r="M28" s="421">
        <f t="shared" si="8"/>
        <v>0</v>
      </c>
      <c r="N28" s="161"/>
    </row>
    <row r="29" spans="1:14" ht="18.75" customHeight="1">
      <c r="A29" s="555"/>
      <c r="B29" s="203">
        <v>18</v>
      </c>
      <c r="C29" s="204" t="s">
        <v>317</v>
      </c>
      <c r="D29" s="415">
        <v>7417</v>
      </c>
      <c r="E29" s="416">
        <f>+'AED Original Budget'!E34+'AED Budget Revision 1'!E33+'AED Budget Revision 2'!E33+'AED Budget Revision 3'!E33+'AED Budget Revision 4'!E33+'AED Budget Revision 5'!E33+'AED Budget Revision 6'!E33+'AED Budget Revision 7'!E33+'AED Budget Revision 8'!E33</f>
        <v>0</v>
      </c>
      <c r="F29" s="417">
        <v>0</v>
      </c>
      <c r="G29" s="417">
        <v>0</v>
      </c>
      <c r="H29" s="418">
        <f t="shared" si="7"/>
        <v>0</v>
      </c>
      <c r="I29" s="420">
        <v>7437</v>
      </c>
      <c r="J29" s="421">
        <f>+'AED Original Budget'!G34+'AED Budget Revision 1'!G33+'AED Budget Revision 2'!G33+'AED Budget Revision 3'!G33+'AED Budget Revision 4'!G33+'AED Budget Revision 5'!G33+'AED Budget Revision 6'!G33+'AED Budget Revision 7'!G33+'AED Budget Revision 8'!G33</f>
        <v>0</v>
      </c>
      <c r="K29" s="422">
        <v>0</v>
      </c>
      <c r="L29" s="422">
        <v>0</v>
      </c>
      <c r="M29" s="421">
        <f t="shared" si="8"/>
        <v>0</v>
      </c>
      <c r="N29" s="161"/>
    </row>
    <row r="30" spans="1:14" ht="18.75" customHeight="1">
      <c r="A30" s="555"/>
      <c r="B30" s="203">
        <v>19</v>
      </c>
      <c r="C30" s="205" t="s">
        <v>40</v>
      </c>
      <c r="D30" s="415">
        <v>7419</v>
      </c>
      <c r="E30" s="416">
        <f>+'AED Original Budget'!E35+'AED Budget Revision 1'!E34+'AED Budget Revision 2'!E34+'AED Budget Revision 3'!E34+'AED Budget Revision 4'!E34+'AED Budget Revision 5'!E34+'AED Budget Revision 6'!E34+'AED Budget Revision 7'!E34+'AED Budget Revision 8'!E34</f>
        <v>0</v>
      </c>
      <c r="F30" s="417">
        <v>0</v>
      </c>
      <c r="G30" s="417">
        <v>0</v>
      </c>
      <c r="H30" s="418">
        <f t="shared" si="7"/>
        <v>0</v>
      </c>
      <c r="I30" s="420">
        <v>7439</v>
      </c>
      <c r="J30" s="421">
        <f>+'AED Original Budget'!G35+'AED Budget Revision 1'!G34+'AED Budget Revision 2'!G34+'AED Budget Revision 3'!G34+'AED Budget Revision 4'!G34+'AED Budget Revision 5'!G34+'AED Budget Revision 6'!G34+'AED Budget Revision 7'!G34+'AED Budget Revision 8'!G34</f>
        <v>0</v>
      </c>
      <c r="K30" s="422">
        <v>0</v>
      </c>
      <c r="L30" s="422">
        <v>0</v>
      </c>
      <c r="M30" s="421">
        <f t="shared" si="8"/>
        <v>0</v>
      </c>
      <c r="N30" s="162"/>
    </row>
    <row r="31" spans="1:14" ht="18.75" customHeight="1">
      <c r="A31" s="555"/>
      <c r="B31" s="203">
        <v>20</v>
      </c>
      <c r="C31" s="204" t="s">
        <v>313</v>
      </c>
      <c r="D31" s="415">
        <v>7420</v>
      </c>
      <c r="E31" s="416">
        <f>+'AED Original Budget'!E36+'AED Budget Revision 1'!E35+'AED Budget Revision 2'!E35+'AED Budget Revision 3'!E35+'AED Budget Revision 4'!E35+'AED Budget Revision 5'!E35+'AED Budget Revision 6'!E35+'AED Budget Revision 7'!E35+'AED Budget Revision 8'!E35</f>
        <v>0</v>
      </c>
      <c r="F31" s="417">
        <v>0</v>
      </c>
      <c r="G31" s="417">
        <v>0</v>
      </c>
      <c r="H31" s="418">
        <f t="shared" si="7"/>
        <v>0</v>
      </c>
      <c r="I31" s="420">
        <v>7440</v>
      </c>
      <c r="J31" s="421">
        <f>+'AED Original Budget'!G36+'AED Budget Revision 1'!G35+'AED Budget Revision 2'!G35+'AED Budget Revision 3'!G35+'AED Budget Revision 4'!G35+'AED Budget Revision 5'!G35+'AED Budget Revision 6'!G35+'AED Budget Revision 7'!G35+'AED Budget Revision 8'!G35</f>
        <v>0</v>
      </c>
      <c r="K31" s="422">
        <v>0</v>
      </c>
      <c r="L31" s="422">
        <v>0</v>
      </c>
      <c r="M31" s="421">
        <f t="shared" si="8"/>
        <v>0</v>
      </c>
      <c r="N31" s="161"/>
    </row>
    <row r="32" spans="1:14" s="89" customFormat="1" ht="18.75" customHeight="1">
      <c r="A32" s="556"/>
      <c r="B32" s="206">
        <v>21</v>
      </c>
      <c r="C32" s="207" t="s">
        <v>320</v>
      </c>
      <c r="D32" s="196"/>
      <c r="E32" s="419">
        <f t="shared" ref="E32" si="9">SUM(E22:E31)</f>
        <v>0</v>
      </c>
      <c r="F32" s="419">
        <f t="shared" ref="F32" si="10">SUM(F22:F31)</f>
        <v>0</v>
      </c>
      <c r="G32" s="419">
        <f t="shared" ref="G32" si="11">SUM(G22:G31)</f>
        <v>0</v>
      </c>
      <c r="H32" s="419">
        <f t="shared" ref="H32" si="12">SUM(H22:H31)</f>
        <v>0</v>
      </c>
      <c r="I32" s="196"/>
      <c r="J32" s="423">
        <f>SUM(J22:J31)</f>
        <v>0</v>
      </c>
      <c r="K32" s="423">
        <f t="shared" ref="K32:M32" si="13">SUM(K22:K31)</f>
        <v>0</v>
      </c>
      <c r="L32" s="423">
        <f t="shared" si="13"/>
        <v>0</v>
      </c>
      <c r="M32" s="423">
        <f t="shared" si="13"/>
        <v>0</v>
      </c>
      <c r="N32" s="194"/>
    </row>
    <row r="33" spans="2:14" ht="18.75" customHeight="1">
      <c r="B33" s="73">
        <v>22</v>
      </c>
      <c r="C33" s="188" t="s">
        <v>321</v>
      </c>
      <c r="D33" s="195"/>
      <c r="E33" s="192">
        <f t="shared" ref="E33" si="14">+E21+E32</f>
        <v>0</v>
      </c>
      <c r="F33" s="192">
        <f t="shared" ref="F33" si="15">+F21+F32</f>
        <v>0</v>
      </c>
      <c r="G33" s="192">
        <f t="shared" ref="G33" si="16">+G21+G32</f>
        <v>0</v>
      </c>
      <c r="H33" s="192">
        <f t="shared" ref="H33" si="17">+H21+H32</f>
        <v>0</v>
      </c>
      <c r="I33" s="195"/>
      <c r="J33" s="193">
        <f>+J21+J32</f>
        <v>0</v>
      </c>
      <c r="K33" s="193">
        <f t="shared" ref="K33:M33" si="18">+K21+K32</f>
        <v>0</v>
      </c>
      <c r="L33" s="193">
        <f t="shared" si="18"/>
        <v>0</v>
      </c>
      <c r="M33" s="193">
        <f t="shared" si="18"/>
        <v>0</v>
      </c>
      <c r="N33" s="161"/>
    </row>
    <row r="34" spans="2:14" ht="18.75" customHeight="1">
      <c r="B34" s="73">
        <v>23</v>
      </c>
      <c r="C34" s="560" t="s">
        <v>333</v>
      </c>
      <c r="D34" s="561"/>
      <c r="E34" s="561"/>
      <c r="F34" s="561"/>
      <c r="G34" s="561"/>
      <c r="H34" s="561"/>
      <c r="I34" s="561"/>
      <c r="J34" s="561"/>
      <c r="K34" s="561"/>
      <c r="L34" s="562"/>
      <c r="M34" s="74">
        <f>+F33+K33</f>
        <v>0</v>
      </c>
      <c r="N34" s="161"/>
    </row>
    <row r="35" spans="2:14" ht="18.75" customHeight="1" thickBot="1">
      <c r="B35" s="73">
        <v>24</v>
      </c>
      <c r="C35" s="557" t="s">
        <v>332</v>
      </c>
      <c r="D35" s="558"/>
      <c r="E35" s="558"/>
      <c r="F35" s="558"/>
      <c r="G35" s="558"/>
      <c r="H35" s="558"/>
      <c r="I35" s="558"/>
      <c r="J35" s="558"/>
      <c r="K35" s="558"/>
      <c r="L35" s="559"/>
      <c r="M35" s="210">
        <f>+H33+M33-M34</f>
        <v>0</v>
      </c>
      <c r="N35" s="161"/>
    </row>
    <row r="36" spans="2:14" ht="35.4" customHeight="1" thickBot="1">
      <c r="B36" s="563" t="s">
        <v>558</v>
      </c>
      <c r="C36" s="564"/>
      <c r="D36" s="564"/>
      <c r="E36" s="564"/>
      <c r="F36" s="564"/>
      <c r="G36" s="564"/>
      <c r="H36" s="564"/>
      <c r="I36" s="564"/>
      <c r="J36" s="564"/>
      <c r="K36" s="564"/>
      <c r="L36" s="564"/>
      <c r="M36" s="565"/>
      <c r="N36" s="163"/>
    </row>
    <row r="37" spans="2:14" ht="21" customHeight="1">
      <c r="B37" s="588" t="s">
        <v>325</v>
      </c>
      <c r="C37" s="589"/>
      <c r="D37" s="588" t="s">
        <v>324</v>
      </c>
      <c r="E37" s="589"/>
      <c r="F37" s="187"/>
      <c r="G37" s="548"/>
      <c r="H37" s="549"/>
      <c r="I37" s="549"/>
      <c r="J37" s="550"/>
      <c r="K37" s="548"/>
      <c r="L37" s="549"/>
      <c r="M37" s="550"/>
      <c r="N37" s="164"/>
    </row>
    <row r="38" spans="2:14" ht="12.45" customHeight="1">
      <c r="B38" s="590" t="s">
        <v>22</v>
      </c>
      <c r="C38" s="211" t="s">
        <v>491</v>
      </c>
      <c r="D38" s="569"/>
      <c r="E38" s="570"/>
      <c r="F38" s="571"/>
      <c r="G38" s="82" t="s">
        <v>311</v>
      </c>
      <c r="H38" s="76"/>
      <c r="I38" s="75"/>
      <c r="K38" s="82" t="s">
        <v>304</v>
      </c>
      <c r="L38" s="177"/>
      <c r="M38" s="178"/>
      <c r="N38" s="165"/>
    </row>
    <row r="39" spans="2:14" ht="12.75" customHeight="1">
      <c r="B39" s="590"/>
      <c r="C39" s="211" t="s">
        <v>490</v>
      </c>
      <c r="D39" s="569"/>
      <c r="E39" s="570"/>
      <c r="F39" s="571"/>
      <c r="G39" s="551" t="s">
        <v>305</v>
      </c>
      <c r="H39" s="552"/>
      <c r="I39" s="552"/>
      <c r="J39" s="553"/>
      <c r="K39" s="551" t="s">
        <v>305</v>
      </c>
      <c r="L39" s="552"/>
      <c r="M39" s="553"/>
      <c r="N39" s="165"/>
    </row>
    <row r="40" spans="2:14" ht="18.600000000000001" customHeight="1">
      <c r="B40" s="358"/>
      <c r="C40" s="359" t="s">
        <v>489</v>
      </c>
      <c r="D40" s="569"/>
      <c r="E40" s="570"/>
      <c r="F40" s="571"/>
      <c r="G40" s="545"/>
      <c r="H40" s="576"/>
      <c r="I40" s="574"/>
      <c r="J40" s="575"/>
      <c r="K40" s="586"/>
      <c r="L40" s="587"/>
      <c r="M40" s="212"/>
      <c r="N40" s="75"/>
    </row>
    <row r="41" spans="2:14" s="90" customFormat="1" ht="10.5" customHeight="1">
      <c r="B41" s="358"/>
      <c r="C41" s="458" t="s">
        <v>667</v>
      </c>
      <c r="D41" s="569"/>
      <c r="E41" s="570"/>
      <c r="F41" s="571"/>
      <c r="G41" s="170" t="s">
        <v>306</v>
      </c>
      <c r="H41" s="76"/>
      <c r="J41" s="183" t="s">
        <v>307</v>
      </c>
      <c r="K41" s="170" t="s">
        <v>306</v>
      </c>
      <c r="L41" s="76"/>
      <c r="M41" s="179" t="s">
        <v>307</v>
      </c>
      <c r="N41" s="76"/>
    </row>
    <row r="42" spans="2:14" ht="25.2" customHeight="1">
      <c r="B42" s="357"/>
      <c r="C42" s="458" t="s">
        <v>668</v>
      </c>
      <c r="D42" s="569"/>
      <c r="E42" s="570"/>
      <c r="F42" s="571"/>
      <c r="G42" s="577"/>
      <c r="H42" s="578"/>
      <c r="I42" s="572"/>
      <c r="J42" s="573"/>
      <c r="K42" s="180"/>
      <c r="L42" s="585"/>
      <c r="M42" s="573"/>
      <c r="N42" s="78"/>
    </row>
    <row r="43" spans="2:14" s="90" customFormat="1" ht="13.2" customHeight="1">
      <c r="B43" s="357"/>
      <c r="C43" s="356"/>
      <c r="D43" s="569"/>
      <c r="E43" s="570"/>
      <c r="F43" s="571"/>
      <c r="G43" s="170" t="s">
        <v>308</v>
      </c>
      <c r="J43" s="189" t="s">
        <v>309</v>
      </c>
      <c r="K43" s="181" t="s">
        <v>308</v>
      </c>
      <c r="M43" s="197" t="s">
        <v>309</v>
      </c>
      <c r="N43" s="76"/>
    </row>
    <row r="44" spans="2:14" ht="14.4" customHeight="1">
      <c r="B44" s="209" t="s">
        <v>326</v>
      </c>
      <c r="C44" s="75"/>
      <c r="D44" s="569"/>
      <c r="E44" s="570"/>
      <c r="F44" s="571"/>
      <c r="G44" s="566"/>
      <c r="H44" s="567"/>
      <c r="I44" s="567"/>
      <c r="J44" s="568"/>
      <c r="K44" s="545"/>
      <c r="L44" s="546"/>
      <c r="M44" s="547"/>
      <c r="N44" s="75"/>
    </row>
    <row r="45" spans="2:14" s="90" customFormat="1" ht="19.95" customHeight="1">
      <c r="B45" s="198" t="s">
        <v>559</v>
      </c>
      <c r="C45" s="76"/>
      <c r="D45" s="569"/>
      <c r="E45" s="570"/>
      <c r="F45" s="571"/>
      <c r="G45" s="82" t="s">
        <v>310</v>
      </c>
      <c r="H45" s="76"/>
      <c r="I45" s="76"/>
      <c r="K45" s="182" t="s">
        <v>310</v>
      </c>
      <c r="L45" s="76"/>
      <c r="M45" s="77"/>
      <c r="N45" s="76"/>
    </row>
    <row r="46" spans="2:14" ht="3" customHeight="1" thickBot="1">
      <c r="B46" s="79"/>
      <c r="C46" s="84"/>
      <c r="D46" s="199"/>
      <c r="E46" s="83"/>
      <c r="F46" s="83"/>
      <c r="G46" s="79"/>
      <c r="H46" s="80"/>
      <c r="I46" s="80"/>
      <c r="J46" s="81"/>
      <c r="K46" s="79"/>
      <c r="L46" s="80"/>
      <c r="M46" s="81"/>
      <c r="N46" s="75"/>
    </row>
    <row r="47" spans="2:14">
      <c r="G47" s="75"/>
    </row>
  </sheetData>
  <sheetProtection algorithmName="SHA-512" hashValue="YqqUFUWaOTxRPyCo7q423o+iOsIu6jvYsohCNQtnbx5V4LDjMPtZ3SchTBYrtp92o6PJIP+VjoNunskRf8lbfA==" saltValue="GHQ9Cmwk0zg5hyUEiP9mKA==" spinCount="100000" sheet="1" objects="1" scenarios="1" selectLockedCells="1"/>
  <mergeCells count="41">
    <mergeCell ref="B2:M2"/>
    <mergeCell ref="B1:M1"/>
    <mergeCell ref="B10:B11"/>
    <mergeCell ref="B3:C3"/>
    <mergeCell ref="B4:C4"/>
    <mergeCell ref="B5:C5"/>
    <mergeCell ref="B6:C6"/>
    <mergeCell ref="B7:C7"/>
    <mergeCell ref="D3:G3"/>
    <mergeCell ref="D4:G4"/>
    <mergeCell ref="D5:G5"/>
    <mergeCell ref="D7:G7"/>
    <mergeCell ref="L3:M3"/>
    <mergeCell ref="L4:M4"/>
    <mergeCell ref="L5:M5"/>
    <mergeCell ref="L6:M6"/>
    <mergeCell ref="L7:M7"/>
    <mergeCell ref="C10:C11"/>
    <mergeCell ref="D10:H10"/>
    <mergeCell ref="I10:M10"/>
    <mergeCell ref="L42:M42"/>
    <mergeCell ref="K40:L40"/>
    <mergeCell ref="B37:C37"/>
    <mergeCell ref="D37:E37"/>
    <mergeCell ref="G39:J39"/>
    <mergeCell ref="B38:B39"/>
    <mergeCell ref="K44:M44"/>
    <mergeCell ref="K37:M37"/>
    <mergeCell ref="K39:M39"/>
    <mergeCell ref="A12:A21"/>
    <mergeCell ref="A22:A32"/>
    <mergeCell ref="C35:L35"/>
    <mergeCell ref="C34:L34"/>
    <mergeCell ref="B36:M36"/>
    <mergeCell ref="G44:J44"/>
    <mergeCell ref="D38:F45"/>
    <mergeCell ref="I42:J42"/>
    <mergeCell ref="I40:J40"/>
    <mergeCell ref="G37:J37"/>
    <mergeCell ref="G40:H40"/>
    <mergeCell ref="G42:H42"/>
  </mergeCells>
  <dataValidations count="1">
    <dataValidation type="date" allowBlank="1" showInputMessage="1" showErrorMessage="1" sqref="N4 L4">
      <formula1>40725</formula1>
      <formula2>44012</formula2>
    </dataValidation>
  </dataValidations>
  <printOptions horizontalCentered="1"/>
  <pageMargins left="0" right="0" top="0" bottom="0" header="0" footer="0"/>
  <pageSetup scale="73" orientation="landscape" r:id="rId1"/>
  <headerFooter alignWithMargins="0"/>
  <ignoredErrors>
    <ignoredError sqref="J21:L21" unlockedFormula="1"/>
    <ignoredError sqref="M21" formulaRange="1" unlockedFormula="1"/>
    <ignoredError sqref="M12:M20"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45"/>
  <sheetViews>
    <sheetView zoomScaleNormal="100" workbookViewId="0">
      <selection activeCell="H9" sqref="H9"/>
    </sheetView>
  </sheetViews>
  <sheetFormatPr defaultColWidth="9.1796875" defaultRowHeight="15"/>
  <cols>
    <col min="1" max="16384" width="9.1796875" style="12"/>
  </cols>
  <sheetData>
    <row r="1" spans="1:9" ht="21">
      <c r="A1" s="599" t="s">
        <v>514</v>
      </c>
      <c r="B1" s="599"/>
      <c r="C1" s="599"/>
      <c r="D1" s="599"/>
      <c r="E1" s="599"/>
      <c r="F1" s="599"/>
      <c r="G1" s="599"/>
      <c r="H1" s="599"/>
      <c r="I1" s="599"/>
    </row>
    <row r="3" spans="1:9">
      <c r="A3" s="381" t="s">
        <v>505</v>
      </c>
      <c r="B3" s="382"/>
    </row>
    <row r="4" spans="1:9" ht="21" customHeight="1">
      <c r="A4" s="383"/>
      <c r="B4" s="598" t="s">
        <v>553</v>
      </c>
      <c r="C4" s="598"/>
      <c r="D4" s="598"/>
      <c r="E4" s="598"/>
      <c r="F4" s="598"/>
      <c r="G4" s="598"/>
      <c r="H4" s="598"/>
      <c r="I4" s="598"/>
    </row>
    <row r="5" spans="1:9" ht="21" customHeight="1">
      <c r="A5" s="383"/>
      <c r="B5" s="598"/>
      <c r="C5" s="598"/>
      <c r="D5" s="598"/>
      <c r="E5" s="598"/>
      <c r="F5" s="598"/>
      <c r="G5" s="598"/>
      <c r="H5" s="598"/>
      <c r="I5" s="598"/>
    </row>
    <row r="6" spans="1:9" ht="21" customHeight="1">
      <c r="A6" s="384"/>
      <c r="B6" s="598"/>
      <c r="C6" s="598"/>
      <c r="D6" s="598"/>
      <c r="E6" s="598"/>
      <c r="F6" s="598"/>
      <c r="G6" s="598"/>
      <c r="H6" s="598"/>
      <c r="I6" s="598"/>
    </row>
    <row r="7" spans="1:9" ht="15.6">
      <c r="A7" s="385" t="s">
        <v>506</v>
      </c>
      <c r="B7" s="382"/>
    </row>
    <row r="8" spans="1:9">
      <c r="A8" s="383"/>
      <c r="B8" s="383" t="s">
        <v>507</v>
      </c>
    </row>
    <row r="9" spans="1:9">
      <c r="A9" s="386"/>
      <c r="B9" s="383" t="s">
        <v>515</v>
      </c>
    </row>
    <row r="10" spans="1:9">
      <c r="A10" s="386"/>
      <c r="B10" s="383" t="s">
        <v>516</v>
      </c>
    </row>
    <row r="11" spans="1:9" ht="7.2" customHeight="1">
      <c r="A11" s="387"/>
      <c r="B11" s="382"/>
    </row>
    <row r="12" spans="1:9">
      <c r="A12" s="388" t="s">
        <v>517</v>
      </c>
      <c r="B12" s="598" t="s">
        <v>529</v>
      </c>
      <c r="C12" s="598"/>
      <c r="D12" s="598"/>
      <c r="E12" s="598"/>
      <c r="F12" s="598"/>
      <c r="G12" s="598"/>
      <c r="H12" s="598"/>
      <c r="I12" s="598"/>
    </row>
    <row r="13" spans="1:9">
      <c r="B13" s="598"/>
      <c r="C13" s="598"/>
      <c r="D13" s="598"/>
      <c r="E13" s="598"/>
      <c r="F13" s="598"/>
      <c r="G13" s="598"/>
      <c r="H13" s="598"/>
      <c r="I13" s="598"/>
    </row>
    <row r="14" spans="1:9">
      <c r="A14" s="388" t="s">
        <v>518</v>
      </c>
      <c r="B14" s="598" t="s">
        <v>530</v>
      </c>
      <c r="C14" s="598"/>
      <c r="D14" s="598"/>
      <c r="E14" s="598"/>
      <c r="F14" s="598"/>
      <c r="G14" s="598"/>
      <c r="H14" s="598"/>
      <c r="I14" s="598"/>
    </row>
    <row r="15" spans="1:9">
      <c r="B15" s="598"/>
      <c r="C15" s="598"/>
      <c r="D15" s="598"/>
      <c r="E15" s="598"/>
      <c r="F15" s="598"/>
      <c r="G15" s="598"/>
      <c r="H15" s="598"/>
      <c r="I15" s="598"/>
    </row>
    <row r="16" spans="1:9">
      <c r="A16" s="388" t="s">
        <v>519</v>
      </c>
      <c r="B16" s="598" t="s">
        <v>527</v>
      </c>
      <c r="C16" s="598"/>
      <c r="D16" s="598"/>
      <c r="E16" s="598"/>
      <c r="F16" s="598"/>
      <c r="G16" s="598"/>
      <c r="H16" s="598"/>
      <c r="I16" s="598"/>
    </row>
    <row r="17" spans="1:9">
      <c r="A17" s="388"/>
      <c r="B17" s="598"/>
      <c r="C17" s="598"/>
      <c r="D17" s="598"/>
      <c r="E17" s="598"/>
      <c r="F17" s="598"/>
      <c r="G17" s="598"/>
      <c r="H17" s="598"/>
      <c r="I17" s="598"/>
    </row>
    <row r="18" spans="1:9">
      <c r="A18" s="388"/>
      <c r="B18" s="598"/>
      <c r="C18" s="598"/>
      <c r="D18" s="598"/>
      <c r="E18" s="598"/>
      <c r="F18" s="598"/>
      <c r="G18" s="598"/>
      <c r="H18" s="598"/>
      <c r="I18" s="598"/>
    </row>
    <row r="19" spans="1:9" ht="10.199999999999999" customHeight="1">
      <c r="B19" s="598"/>
      <c r="C19" s="598"/>
      <c r="D19" s="598"/>
      <c r="E19" s="598"/>
      <c r="F19" s="598"/>
      <c r="G19" s="598"/>
      <c r="H19" s="598"/>
      <c r="I19" s="598"/>
    </row>
    <row r="20" spans="1:9">
      <c r="A20" s="388" t="s">
        <v>520</v>
      </c>
      <c r="B20" s="598" t="s">
        <v>531</v>
      </c>
      <c r="C20" s="598"/>
      <c r="D20" s="598"/>
      <c r="E20" s="598"/>
      <c r="F20" s="598"/>
      <c r="G20" s="598"/>
      <c r="H20" s="598"/>
      <c r="I20" s="598"/>
    </row>
    <row r="21" spans="1:9">
      <c r="B21" s="598"/>
      <c r="C21" s="598"/>
      <c r="D21" s="598"/>
      <c r="E21" s="598"/>
      <c r="F21" s="598"/>
      <c r="G21" s="598"/>
      <c r="H21" s="598"/>
      <c r="I21" s="598"/>
    </row>
    <row r="22" spans="1:9">
      <c r="A22" s="388" t="s">
        <v>521</v>
      </c>
      <c r="B22" s="598" t="s">
        <v>532</v>
      </c>
      <c r="C22" s="598"/>
      <c r="D22" s="598"/>
      <c r="E22" s="598"/>
      <c r="F22" s="598"/>
      <c r="G22" s="598"/>
      <c r="H22" s="598"/>
      <c r="I22" s="598"/>
    </row>
    <row r="23" spans="1:9">
      <c r="B23" s="598"/>
      <c r="C23" s="598"/>
      <c r="D23" s="598"/>
      <c r="E23" s="598"/>
      <c r="F23" s="598"/>
      <c r="G23" s="598"/>
      <c r="H23" s="598"/>
      <c r="I23" s="598"/>
    </row>
    <row r="24" spans="1:9">
      <c r="A24" s="388" t="s">
        <v>522</v>
      </c>
      <c r="B24" s="598" t="s">
        <v>533</v>
      </c>
      <c r="C24" s="598"/>
      <c r="D24" s="598"/>
      <c r="E24" s="598"/>
      <c r="F24" s="598"/>
      <c r="G24" s="598"/>
      <c r="H24" s="598"/>
      <c r="I24" s="598"/>
    </row>
    <row r="25" spans="1:9">
      <c r="A25" s="388"/>
      <c r="B25" s="598"/>
      <c r="C25" s="598"/>
      <c r="D25" s="598"/>
      <c r="E25" s="598"/>
      <c r="F25" s="598"/>
      <c r="G25" s="598"/>
      <c r="H25" s="598"/>
      <c r="I25" s="598"/>
    </row>
    <row r="26" spans="1:9">
      <c r="B26" s="598"/>
      <c r="C26" s="598"/>
      <c r="D26" s="598"/>
      <c r="E26" s="598"/>
      <c r="F26" s="598"/>
      <c r="G26" s="598"/>
      <c r="H26" s="598"/>
      <c r="I26" s="598"/>
    </row>
    <row r="27" spans="1:9">
      <c r="A27" s="388" t="s">
        <v>523</v>
      </c>
      <c r="B27" s="598" t="s">
        <v>534</v>
      </c>
      <c r="C27" s="598"/>
      <c r="D27" s="598"/>
      <c r="E27" s="598"/>
      <c r="F27" s="598"/>
      <c r="G27" s="598"/>
      <c r="H27" s="598"/>
      <c r="I27" s="598"/>
    </row>
    <row r="28" spans="1:9">
      <c r="B28" s="598"/>
      <c r="C28" s="598"/>
      <c r="D28" s="598"/>
      <c r="E28" s="598"/>
      <c r="F28" s="598"/>
      <c r="G28" s="598"/>
      <c r="H28" s="598"/>
      <c r="I28" s="598"/>
    </row>
    <row r="29" spans="1:9">
      <c r="A29" s="388" t="s">
        <v>524</v>
      </c>
      <c r="B29" s="598" t="s">
        <v>535</v>
      </c>
      <c r="C29" s="598"/>
      <c r="D29" s="598"/>
      <c r="E29" s="598"/>
      <c r="F29" s="598"/>
      <c r="G29" s="598"/>
      <c r="H29" s="598"/>
      <c r="I29" s="598"/>
    </row>
    <row r="30" spans="1:9">
      <c r="B30" s="598"/>
      <c r="C30" s="598"/>
      <c r="D30" s="598"/>
      <c r="E30" s="598"/>
      <c r="F30" s="598"/>
      <c r="G30" s="598"/>
      <c r="H30" s="598"/>
      <c r="I30" s="598"/>
    </row>
    <row r="31" spans="1:9">
      <c r="A31" s="388" t="s">
        <v>525</v>
      </c>
      <c r="B31" s="598" t="s">
        <v>536</v>
      </c>
      <c r="C31" s="598"/>
      <c r="D31" s="598"/>
      <c r="E31" s="598"/>
      <c r="F31" s="598"/>
      <c r="G31" s="598"/>
      <c r="H31" s="598"/>
      <c r="I31" s="598"/>
    </row>
    <row r="32" spans="1:9">
      <c r="B32" s="598"/>
      <c r="C32" s="598"/>
      <c r="D32" s="598"/>
      <c r="E32" s="598"/>
      <c r="F32" s="598"/>
      <c r="G32" s="598"/>
      <c r="H32" s="598"/>
      <c r="I32" s="598"/>
    </row>
    <row r="33" spans="1:9">
      <c r="A33" s="388" t="s">
        <v>526</v>
      </c>
      <c r="B33" s="598" t="s">
        <v>509</v>
      </c>
      <c r="C33" s="598"/>
      <c r="D33" s="598"/>
      <c r="E33" s="598"/>
      <c r="F33" s="598"/>
      <c r="G33" s="598"/>
      <c r="H33" s="598"/>
      <c r="I33" s="598"/>
    </row>
    <row r="34" spans="1:9">
      <c r="A34" s="388"/>
      <c r="B34" s="598"/>
      <c r="C34" s="598"/>
      <c r="D34" s="598"/>
      <c r="E34" s="598"/>
      <c r="F34" s="598"/>
      <c r="G34" s="598"/>
      <c r="H34" s="598"/>
      <c r="I34" s="598"/>
    </row>
    <row r="35" spans="1:9">
      <c r="A35" s="384"/>
      <c r="B35" s="598"/>
      <c r="C35" s="598"/>
      <c r="D35" s="598"/>
      <c r="E35" s="598"/>
      <c r="F35" s="598"/>
      <c r="G35" s="598"/>
      <c r="H35" s="598"/>
      <c r="I35" s="598"/>
    </row>
    <row r="36" spans="1:9" ht="15.6">
      <c r="A36" s="385" t="s">
        <v>510</v>
      </c>
      <c r="B36" s="382"/>
    </row>
    <row r="37" spans="1:9">
      <c r="A37" s="600" t="s">
        <v>511</v>
      </c>
      <c r="B37" s="600"/>
      <c r="C37" s="600"/>
      <c r="D37" s="600"/>
      <c r="E37" s="600"/>
      <c r="F37" s="600"/>
      <c r="G37" s="600"/>
      <c r="H37" s="600"/>
      <c r="I37" s="600"/>
    </row>
    <row r="38" spans="1:9">
      <c r="A38" s="600"/>
      <c r="B38" s="600"/>
      <c r="C38" s="600"/>
      <c r="D38" s="600"/>
      <c r="E38" s="600"/>
      <c r="F38" s="600"/>
      <c r="G38" s="600"/>
      <c r="H38" s="600"/>
      <c r="I38" s="600"/>
    </row>
    <row r="39" spans="1:9">
      <c r="A39" s="600"/>
      <c r="B39" s="600"/>
      <c r="C39" s="600"/>
      <c r="D39" s="600"/>
      <c r="E39" s="600"/>
      <c r="F39" s="600"/>
      <c r="G39" s="600"/>
      <c r="H39" s="600"/>
      <c r="I39" s="600"/>
    </row>
    <row r="40" spans="1:9">
      <c r="A40" s="383" t="s">
        <v>512</v>
      </c>
      <c r="B40" s="382"/>
    </row>
    <row r="41" spans="1:9">
      <c r="A41" s="383" t="s">
        <v>528</v>
      </c>
      <c r="B41" s="382"/>
    </row>
    <row r="42" spans="1:9">
      <c r="A42" s="389" t="s">
        <v>513</v>
      </c>
      <c r="B42" s="383"/>
      <c r="C42" s="383"/>
    </row>
    <row r="43" spans="1:9">
      <c r="A43" s="389" t="s">
        <v>21</v>
      </c>
      <c r="B43" s="382"/>
    </row>
    <row r="44" spans="1:9">
      <c r="A44" s="389" t="s">
        <v>20</v>
      </c>
      <c r="B44" s="382"/>
    </row>
    <row r="45" spans="1:9">
      <c r="A45" s="389" t="s">
        <v>286</v>
      </c>
      <c r="B45" s="382"/>
    </row>
  </sheetData>
  <sheetProtection algorithmName="SHA-512" hashValue="OuDM0Ndggc/aGaTDswGONHNXYn8wUq0d3ZcGfrSu3PgOOgpFxDZVeXrMpHJAhJvJQhUb3NIGKoTJxc7WoIXrUg==" saltValue="9vXRRKlnNfEn6LJlffkHfg==" spinCount="100000" sheet="1" objects="1" scenarios="1"/>
  <mergeCells count="13">
    <mergeCell ref="A37:I39"/>
    <mergeCell ref="B24:I26"/>
    <mergeCell ref="B27:I28"/>
    <mergeCell ref="B29:I30"/>
    <mergeCell ref="B31:I32"/>
    <mergeCell ref="B33:I35"/>
    <mergeCell ref="B20:I21"/>
    <mergeCell ref="B22:I23"/>
    <mergeCell ref="A1:I1"/>
    <mergeCell ref="B4:I6"/>
    <mergeCell ref="B12:I13"/>
    <mergeCell ref="B14:I15"/>
    <mergeCell ref="B16:I19"/>
  </mergeCells>
  <pageMargins left="0.2" right="0.2" top="0.75" bottom="0.75" header="0.3" footer="0.3"/>
  <pageSetup orientation="portrait" horizontalDpi="0" verticalDpi="0" r:id="rId1"/>
  <ignoredErrors>
    <ignoredError sqref="A26:A33 A12:A16 A19:A2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I27"/>
  <sheetViews>
    <sheetView topLeftCell="A7" zoomScaleNormal="100" workbookViewId="0">
      <selection activeCell="G11" sqref="G11"/>
    </sheetView>
  </sheetViews>
  <sheetFormatPr defaultColWidth="8.81640625" defaultRowHeight="15"/>
  <cols>
    <col min="1" max="16384" width="8.81640625" style="171"/>
  </cols>
  <sheetData>
    <row r="2" spans="1:9" ht="17.399999999999999">
      <c r="A2" s="602" t="s">
        <v>287</v>
      </c>
      <c r="B2" s="602"/>
      <c r="C2" s="602"/>
      <c r="D2" s="602"/>
      <c r="E2" s="602"/>
      <c r="F2" s="602"/>
      <c r="G2" s="602"/>
      <c r="H2" s="602"/>
      <c r="I2" s="602"/>
    </row>
    <row r="3" spans="1:9" ht="17.399999999999999">
      <c r="A3" s="603" t="s">
        <v>673</v>
      </c>
      <c r="B3" s="603"/>
      <c r="C3" s="603"/>
      <c r="D3" s="603"/>
      <c r="E3" s="603"/>
      <c r="F3" s="603"/>
      <c r="G3" s="603"/>
      <c r="H3" s="603"/>
      <c r="I3" s="603"/>
    </row>
    <row r="4" spans="1:9" s="94" customFormat="1" ht="37.5" customHeight="1">
      <c r="A4" s="601" t="s">
        <v>339</v>
      </c>
      <c r="B4" s="601"/>
      <c r="C4" s="601"/>
      <c r="D4" s="601"/>
      <c r="E4" s="601"/>
      <c r="F4" s="601"/>
      <c r="G4" s="601"/>
      <c r="H4" s="601"/>
      <c r="I4" s="601"/>
    </row>
    <row r="5" spans="1:9" s="94" customFormat="1" ht="13.2"/>
    <row r="6" spans="1:9" s="94" customFormat="1" ht="13.2">
      <c r="A6" s="94" t="s">
        <v>288</v>
      </c>
    </row>
    <row r="7" spans="1:9" s="94" customFormat="1" ht="13.2"/>
    <row r="8" spans="1:9" s="94" customFormat="1" ht="13.2">
      <c r="A8" s="94" t="s">
        <v>25</v>
      </c>
      <c r="H8" s="172">
        <v>0</v>
      </c>
    </row>
    <row r="9" spans="1:9" s="94" customFormat="1" ht="13.2">
      <c r="A9" s="174" t="s">
        <v>289</v>
      </c>
      <c r="B9" s="94" t="s">
        <v>290</v>
      </c>
    </row>
    <row r="10" spans="1:9" s="94" customFormat="1" ht="13.2">
      <c r="A10" s="175"/>
      <c r="B10" s="94" t="s">
        <v>488</v>
      </c>
    </row>
    <row r="11" spans="1:9" s="94" customFormat="1" ht="13.2">
      <c r="A11" s="176"/>
      <c r="B11" s="94" t="s">
        <v>291</v>
      </c>
    </row>
    <row r="12" spans="1:9" s="94" customFormat="1" ht="13.2">
      <c r="A12" s="176"/>
      <c r="B12" s="94" t="s">
        <v>292</v>
      </c>
    </row>
    <row r="13" spans="1:9" s="94" customFormat="1" ht="13.2">
      <c r="A13" s="176"/>
      <c r="B13" s="94" t="s">
        <v>303</v>
      </c>
    </row>
    <row r="14" spans="1:9" s="94" customFormat="1" ht="13.2">
      <c r="A14" s="176"/>
      <c r="B14" s="94" t="s">
        <v>293</v>
      </c>
    </row>
    <row r="15" spans="1:9" s="94" customFormat="1" ht="13.2"/>
    <row r="16" spans="1:9" s="94" customFormat="1" ht="13.2"/>
    <row r="17" spans="1:8" s="94" customFormat="1" ht="13.2">
      <c r="A17" s="94" t="s">
        <v>23</v>
      </c>
      <c r="H17" s="173"/>
    </row>
    <row r="18" spans="1:8" s="94" customFormat="1" ht="13.2">
      <c r="A18" s="94" t="s">
        <v>294</v>
      </c>
      <c r="H18" s="173"/>
    </row>
    <row r="19" spans="1:8" s="94" customFormat="1" ht="13.2">
      <c r="A19" s="94" t="s">
        <v>295</v>
      </c>
      <c r="H19" s="173"/>
    </row>
    <row r="20" spans="1:8" s="94" customFormat="1" ht="13.2">
      <c r="A20" s="94" t="s">
        <v>296</v>
      </c>
      <c r="H20" s="173"/>
    </row>
    <row r="21" spans="1:8" s="94" customFormat="1" ht="13.2">
      <c r="A21" s="94" t="s">
        <v>297</v>
      </c>
      <c r="H21" s="173"/>
    </row>
    <row r="22" spans="1:8" s="94" customFormat="1" ht="13.2">
      <c r="A22" s="94" t="s">
        <v>298</v>
      </c>
      <c r="H22" s="173"/>
    </row>
    <row r="23" spans="1:8" s="94" customFormat="1" ht="13.2">
      <c r="A23" s="94" t="s">
        <v>299</v>
      </c>
      <c r="H23" s="173"/>
    </row>
    <row r="24" spans="1:8" s="94" customFormat="1" ht="13.2">
      <c r="A24" s="94" t="s">
        <v>300</v>
      </c>
      <c r="H24" s="173"/>
    </row>
    <row r="25" spans="1:8" s="94" customFormat="1" ht="13.2">
      <c r="A25" s="94" t="s">
        <v>301</v>
      </c>
      <c r="H25" s="173"/>
    </row>
    <row r="26" spans="1:8" s="94" customFormat="1" ht="13.2"/>
    <row r="27" spans="1:8" s="94" customFormat="1" ht="13.2">
      <c r="A27" s="94" t="s">
        <v>302</v>
      </c>
      <c r="H27" s="172">
        <f>H8+SUM(H17:H25)</f>
        <v>0</v>
      </c>
    </row>
  </sheetData>
  <mergeCells count="3">
    <mergeCell ref="A4:I4"/>
    <mergeCell ref="A2:I2"/>
    <mergeCell ref="A3:I3"/>
  </mergeCells>
  <printOptions horizontalCentered="1"/>
  <pageMargins left="0.2" right="0.2" top="0.25" bottom="0.2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37"/>
  <sheetViews>
    <sheetView zoomScaleNormal="100" workbookViewId="0">
      <selection activeCell="H13" sqref="H13:I13"/>
    </sheetView>
  </sheetViews>
  <sheetFormatPr defaultColWidth="9.1796875" defaultRowHeight="15"/>
  <cols>
    <col min="1" max="5" width="9.1796875" style="171"/>
    <col min="6" max="6" width="10.1796875" style="171" bestFit="1" customWidth="1"/>
    <col min="7" max="7" width="4.6328125" style="171" customWidth="1"/>
    <col min="8" max="9" width="9.1796875" style="171"/>
    <col min="10" max="10" width="2.453125" style="171" customWidth="1"/>
    <col min="11" max="12" width="9.1796875" style="171"/>
    <col min="13" max="13" width="12.54296875" style="171" bestFit="1" customWidth="1"/>
    <col min="14" max="16384" width="9.1796875" style="171"/>
  </cols>
  <sheetData>
    <row r="1" spans="1:13" ht="17.399999999999999">
      <c r="A1" s="606" t="s">
        <v>537</v>
      </c>
      <c r="B1" s="606"/>
      <c r="C1" s="606"/>
      <c r="D1" s="606"/>
      <c r="E1" s="606"/>
      <c r="F1" s="606"/>
      <c r="G1" s="606"/>
      <c r="H1" s="606"/>
      <c r="I1" s="606"/>
      <c r="J1" s="390"/>
    </row>
    <row r="2" spans="1:13" ht="17.399999999999999">
      <c r="A2" s="607" t="s">
        <v>508</v>
      </c>
      <c r="B2" s="607"/>
      <c r="C2" s="607"/>
      <c r="D2" s="607"/>
      <c r="E2" s="607"/>
      <c r="F2" s="607"/>
      <c r="G2" s="607"/>
      <c r="H2" s="607"/>
      <c r="I2" s="607"/>
      <c r="J2" s="391"/>
    </row>
    <row r="3" spans="1:13" ht="15.6">
      <c r="A3" s="604" t="s">
        <v>550</v>
      </c>
      <c r="B3" s="604"/>
      <c r="C3" s="604"/>
      <c r="D3" s="604"/>
      <c r="E3" s="604"/>
      <c r="F3" s="604"/>
      <c r="G3" s="604"/>
      <c r="H3" s="604"/>
      <c r="I3" s="604"/>
      <c r="J3" s="392"/>
    </row>
    <row r="4" spans="1:13" ht="15.6">
      <c r="A4" s="610" t="s">
        <v>547</v>
      </c>
      <c r="B4" s="610"/>
      <c r="C4" s="610"/>
      <c r="D4" s="610"/>
      <c r="E4" s="610"/>
      <c r="F4" s="610"/>
      <c r="G4" s="610"/>
      <c r="H4" s="610"/>
      <c r="I4" s="610"/>
    </row>
    <row r="5" spans="1:13">
      <c r="B5" s="94"/>
      <c r="C5" s="94"/>
      <c r="D5" s="94"/>
      <c r="E5" s="94"/>
      <c r="F5" s="94"/>
      <c r="G5" s="94"/>
      <c r="H5" s="94"/>
      <c r="I5" s="94"/>
      <c r="J5" s="94"/>
      <c r="K5" s="94"/>
      <c r="M5" s="402"/>
    </row>
    <row r="6" spans="1:13">
      <c r="A6" s="94"/>
      <c r="B6" s="94"/>
      <c r="C6" s="94"/>
      <c r="D6" s="94"/>
      <c r="E6" s="94"/>
      <c r="F6" s="94"/>
      <c r="G6" s="94"/>
      <c r="H6" s="94"/>
      <c r="I6" s="94"/>
      <c r="J6" s="94"/>
      <c r="K6" s="94"/>
    </row>
    <row r="7" spans="1:13">
      <c r="A7" s="608" t="s">
        <v>544</v>
      </c>
      <c r="B7" s="608"/>
      <c r="C7" s="609">
        <f>'AED Original Budget'!A5</f>
        <v>0</v>
      </c>
      <c r="D7" s="609"/>
      <c r="E7" s="609"/>
      <c r="F7" s="609"/>
      <c r="G7" s="609"/>
      <c r="H7" s="609"/>
      <c r="I7" s="97"/>
      <c r="J7" s="97"/>
      <c r="K7" s="94"/>
    </row>
    <row r="8" spans="1:13">
      <c r="A8" s="393"/>
      <c r="B8" s="94"/>
      <c r="C8" s="94"/>
      <c r="D8" s="94"/>
      <c r="E8" s="94"/>
      <c r="F8" s="94"/>
      <c r="G8" s="94"/>
      <c r="H8" s="94"/>
      <c r="I8" s="94"/>
      <c r="J8" s="94"/>
      <c r="K8" s="94"/>
    </row>
    <row r="9" spans="1:13" ht="15.6">
      <c r="A9" s="604" t="s">
        <v>538</v>
      </c>
      <c r="B9" s="604"/>
      <c r="C9" s="604"/>
      <c r="D9" s="604"/>
      <c r="E9" s="604"/>
      <c r="F9" s="604"/>
      <c r="G9" s="604"/>
      <c r="H9" s="604"/>
      <c r="I9" s="604"/>
      <c r="J9" s="392"/>
      <c r="K9" s="94"/>
    </row>
    <row r="10" spans="1:13" ht="15.6">
      <c r="A10" s="604" t="s">
        <v>539</v>
      </c>
      <c r="B10" s="604"/>
      <c r="C10" s="604"/>
      <c r="D10" s="604"/>
      <c r="E10" s="604"/>
      <c r="F10" s="604"/>
      <c r="G10" s="604"/>
      <c r="H10" s="604"/>
      <c r="I10" s="604"/>
      <c r="J10" s="392"/>
      <c r="K10" s="94"/>
    </row>
    <row r="11" spans="1:13">
      <c r="A11" s="94"/>
      <c r="B11" s="94"/>
      <c r="C11" s="94"/>
      <c r="D11" s="94"/>
      <c r="E11" s="94"/>
      <c r="F11" s="94"/>
      <c r="G11" s="94"/>
      <c r="H11" s="94"/>
      <c r="I11" s="94"/>
      <c r="J11" s="94"/>
      <c r="K11" s="94"/>
    </row>
    <row r="12" spans="1:13">
      <c r="A12" s="94"/>
      <c r="B12" s="94"/>
      <c r="C12" s="94"/>
      <c r="D12" s="94"/>
      <c r="E12" s="94"/>
      <c r="F12" s="94"/>
      <c r="G12" s="94"/>
      <c r="H12" s="94"/>
      <c r="I12" s="94"/>
      <c r="J12" s="94"/>
      <c r="K12" s="94"/>
    </row>
    <row r="13" spans="1:13">
      <c r="A13" s="611" t="s">
        <v>550</v>
      </c>
      <c r="B13" s="611"/>
      <c r="C13" s="611"/>
      <c r="D13" s="611"/>
      <c r="E13" s="611"/>
      <c r="F13" s="403" t="str">
        <f>A4</f>
        <v>Select Applicable Fiscal Year</v>
      </c>
      <c r="G13" s="394" t="s">
        <v>548</v>
      </c>
      <c r="H13" s="605"/>
      <c r="I13" s="605"/>
      <c r="J13" s="395" t="s">
        <v>549</v>
      </c>
      <c r="K13" s="94"/>
    </row>
    <row r="14" spans="1:13">
      <c r="A14" s="396"/>
      <c r="B14" s="94"/>
      <c r="C14" s="94"/>
      <c r="D14" s="94"/>
      <c r="E14" s="94"/>
      <c r="F14" s="94"/>
      <c r="G14" s="94"/>
      <c r="H14" s="94"/>
      <c r="I14" s="94"/>
      <c r="J14" s="94"/>
      <c r="K14" s="94"/>
    </row>
    <row r="15" spans="1:13">
      <c r="A15" s="397"/>
      <c r="B15" s="94"/>
      <c r="C15" s="94"/>
      <c r="D15" s="94"/>
      <c r="E15" s="94"/>
      <c r="F15" s="94"/>
      <c r="G15" s="94"/>
      <c r="H15" s="94"/>
      <c r="I15" s="94"/>
      <c r="J15" s="94"/>
      <c r="K15" s="94"/>
    </row>
    <row r="16" spans="1:13">
      <c r="A16" s="397" t="s">
        <v>540</v>
      </c>
      <c r="B16" s="94"/>
      <c r="C16" s="94"/>
      <c r="D16" s="94"/>
      <c r="E16" s="94"/>
      <c r="F16" s="94"/>
      <c r="G16" s="94"/>
      <c r="H16" s="94"/>
      <c r="I16" s="94"/>
      <c r="J16" s="94"/>
      <c r="K16" s="94"/>
    </row>
    <row r="17" spans="1:11">
      <c r="A17" s="396"/>
      <c r="B17" s="94"/>
      <c r="C17" s="94"/>
      <c r="D17" s="94"/>
      <c r="E17" s="94"/>
      <c r="F17" s="94"/>
      <c r="G17" s="94"/>
      <c r="H17" s="94"/>
      <c r="I17" s="94"/>
      <c r="J17" s="94"/>
      <c r="K17" s="94"/>
    </row>
    <row r="18" spans="1:11">
      <c r="A18" s="598" t="s">
        <v>541</v>
      </c>
      <c r="B18" s="598"/>
      <c r="C18" s="598"/>
      <c r="D18" s="598"/>
      <c r="E18" s="598"/>
      <c r="F18" s="598"/>
      <c r="G18" s="598"/>
      <c r="H18" s="598"/>
      <c r="I18" s="598"/>
      <c r="J18" s="398"/>
      <c r="K18" s="94"/>
    </row>
    <row r="19" spans="1:11">
      <c r="A19" s="598"/>
      <c r="B19" s="598"/>
      <c r="C19" s="598"/>
      <c r="D19" s="598"/>
      <c r="E19" s="598"/>
      <c r="F19" s="598"/>
      <c r="G19" s="598"/>
      <c r="H19" s="598"/>
      <c r="I19" s="598"/>
      <c r="J19" s="398"/>
      <c r="K19" s="94"/>
    </row>
    <row r="20" spans="1:11">
      <c r="A20" s="598"/>
      <c r="B20" s="598"/>
      <c r="C20" s="598"/>
      <c r="D20" s="598"/>
      <c r="E20" s="598"/>
      <c r="F20" s="598"/>
      <c r="G20" s="598"/>
      <c r="H20" s="598"/>
      <c r="I20" s="598"/>
      <c r="J20" s="398"/>
      <c r="K20" s="94"/>
    </row>
    <row r="21" spans="1:11">
      <c r="A21" s="598"/>
      <c r="B21" s="598"/>
      <c r="C21" s="598"/>
      <c r="D21" s="598"/>
      <c r="E21" s="598"/>
      <c r="F21" s="598"/>
      <c r="G21" s="598"/>
      <c r="H21" s="598"/>
      <c r="I21" s="598"/>
      <c r="J21" s="398"/>
      <c r="K21" s="94"/>
    </row>
    <row r="22" spans="1:11">
      <c r="A22" s="612"/>
      <c r="B22" s="612"/>
      <c r="C22" s="612"/>
      <c r="D22" s="612"/>
      <c r="E22" s="612"/>
      <c r="F22" s="94"/>
      <c r="G22" s="94"/>
      <c r="H22" s="94"/>
      <c r="I22" s="94"/>
      <c r="J22" s="94"/>
      <c r="K22" s="94"/>
    </row>
    <row r="23" spans="1:11">
      <c r="A23" s="613"/>
      <c r="B23" s="613"/>
      <c r="C23" s="613"/>
      <c r="D23" s="613"/>
      <c r="E23" s="613"/>
      <c r="F23" s="94"/>
      <c r="G23" s="94"/>
      <c r="H23" s="94"/>
      <c r="I23" s="94"/>
      <c r="J23" s="94"/>
      <c r="K23" s="94"/>
    </row>
    <row r="24" spans="1:11">
      <c r="A24" s="614" t="s">
        <v>542</v>
      </c>
      <c r="B24" s="614"/>
      <c r="C24" s="614"/>
      <c r="D24" s="614"/>
      <c r="E24" s="614"/>
      <c r="F24" s="94"/>
      <c r="G24" s="94"/>
      <c r="H24" s="94"/>
      <c r="I24" s="94"/>
      <c r="J24" s="94"/>
      <c r="K24" s="94"/>
    </row>
    <row r="25" spans="1:11">
      <c r="A25" s="396"/>
      <c r="B25" s="94"/>
      <c r="C25" s="94"/>
      <c r="D25" s="94"/>
      <c r="E25" s="94"/>
      <c r="F25" s="94"/>
      <c r="G25" s="94"/>
      <c r="H25" s="94"/>
      <c r="I25" s="94"/>
      <c r="J25" s="94"/>
      <c r="K25" s="94"/>
    </row>
    <row r="26" spans="1:11">
      <c r="A26" s="396"/>
      <c r="B26" s="94"/>
      <c r="C26" s="94"/>
      <c r="D26" s="94"/>
      <c r="E26" s="94"/>
      <c r="F26" s="94"/>
      <c r="G26" s="94"/>
      <c r="H26" s="94"/>
      <c r="I26" s="94"/>
      <c r="J26" s="94"/>
      <c r="K26" s="94"/>
    </row>
    <row r="27" spans="1:11">
      <c r="A27" s="615" t="s">
        <v>546</v>
      </c>
      <c r="B27" s="615"/>
      <c r="C27" s="615"/>
      <c r="D27" s="615"/>
      <c r="E27" s="615"/>
      <c r="F27" s="615"/>
      <c r="G27" s="615"/>
      <c r="H27" s="615"/>
      <c r="I27" s="615"/>
      <c r="J27" s="399"/>
      <c r="K27" s="94"/>
    </row>
    <row r="28" spans="1:11">
      <c r="A28" s="396"/>
      <c r="B28" s="94"/>
      <c r="C28" s="94"/>
      <c r="D28" s="94"/>
      <c r="E28" s="94"/>
      <c r="F28" s="94"/>
      <c r="G28" s="94"/>
      <c r="H28" s="94"/>
      <c r="I28" s="94"/>
      <c r="J28" s="94"/>
      <c r="K28" s="94"/>
    </row>
    <row r="29" spans="1:11">
      <c r="A29" s="396"/>
      <c r="B29" s="94"/>
      <c r="C29" s="94"/>
      <c r="D29" s="94"/>
      <c r="E29" s="94"/>
      <c r="F29" s="94"/>
      <c r="G29" s="94"/>
      <c r="H29" s="94"/>
      <c r="I29" s="94"/>
      <c r="J29" s="94"/>
    </row>
    <row r="30" spans="1:11">
      <c r="A30" s="94"/>
      <c r="B30" s="94"/>
      <c r="C30" s="94"/>
      <c r="D30" s="94"/>
      <c r="E30" s="94"/>
      <c r="F30" s="609"/>
      <c r="G30" s="609"/>
      <c r="H30" s="609"/>
      <c r="I30" s="609"/>
      <c r="J30" s="400"/>
    </row>
    <row r="31" spans="1:11">
      <c r="A31" s="94"/>
      <c r="B31" s="94"/>
      <c r="C31" s="94"/>
      <c r="D31" s="94"/>
      <c r="E31" s="94"/>
      <c r="F31" s="614" t="s">
        <v>543</v>
      </c>
      <c r="G31" s="614"/>
      <c r="H31" s="614"/>
      <c r="I31" s="614"/>
      <c r="J31" s="400"/>
    </row>
    <row r="32" spans="1:11">
      <c r="A32" s="396"/>
      <c r="B32" s="94"/>
      <c r="C32" s="94"/>
      <c r="D32" s="94"/>
      <c r="E32" s="94"/>
      <c r="F32" s="94"/>
      <c r="G32" s="94"/>
      <c r="H32" s="94"/>
      <c r="I32" s="94"/>
      <c r="J32" s="94"/>
    </row>
    <row r="33" spans="1:11">
      <c r="A33" s="396"/>
      <c r="B33" s="94"/>
      <c r="C33" s="94"/>
      <c r="D33" s="94"/>
      <c r="E33" s="94"/>
      <c r="F33" s="94"/>
      <c r="G33" s="94"/>
      <c r="H33" s="94"/>
      <c r="I33" s="94"/>
      <c r="J33" s="94"/>
      <c r="K33" s="94"/>
    </row>
    <row r="34" spans="1:11">
      <c r="A34" s="396"/>
      <c r="B34" s="94"/>
      <c r="C34" s="94"/>
      <c r="D34" s="94"/>
      <c r="E34" s="94"/>
      <c r="F34" s="94"/>
      <c r="G34" s="94"/>
      <c r="H34" s="94"/>
      <c r="I34" s="94"/>
      <c r="J34" s="94"/>
      <c r="K34" s="94"/>
    </row>
    <row r="35" spans="1:11">
      <c r="A35" s="396"/>
      <c r="B35" s="94"/>
      <c r="C35" s="94"/>
      <c r="D35" s="94"/>
      <c r="E35" s="94"/>
      <c r="F35" s="94"/>
      <c r="G35" s="94"/>
      <c r="H35" s="94"/>
      <c r="I35" s="94"/>
      <c r="J35" s="94"/>
      <c r="K35" s="94"/>
    </row>
    <row r="36" spans="1:11">
      <c r="A36" s="396" t="s">
        <v>545</v>
      </c>
      <c r="B36" s="94"/>
      <c r="C36" s="94"/>
      <c r="D36" s="94"/>
      <c r="E36" s="94"/>
      <c r="F36" s="94"/>
      <c r="G36" s="94"/>
      <c r="H36" s="94"/>
      <c r="I36" s="94"/>
      <c r="J36" s="94"/>
      <c r="K36" s="94"/>
    </row>
    <row r="37" spans="1:11">
      <c r="A37" s="94"/>
      <c r="B37" s="94"/>
      <c r="C37" s="94"/>
      <c r="D37" s="94"/>
      <c r="E37" s="94"/>
      <c r="F37" s="94"/>
      <c r="G37" s="94"/>
      <c r="H37" s="94"/>
      <c r="I37" s="94"/>
      <c r="J37" s="94"/>
      <c r="K37" s="94"/>
    </row>
  </sheetData>
  <sheetProtection selectLockedCells="1"/>
  <mergeCells count="16">
    <mergeCell ref="A22:E23"/>
    <mergeCell ref="F30:I30"/>
    <mergeCell ref="F31:I31"/>
    <mergeCell ref="A10:I10"/>
    <mergeCell ref="A18:I21"/>
    <mergeCell ref="A24:E24"/>
    <mergeCell ref="A27:I27"/>
    <mergeCell ref="A3:I3"/>
    <mergeCell ref="H13:I13"/>
    <mergeCell ref="A1:I1"/>
    <mergeCell ref="A2:I2"/>
    <mergeCell ref="A7:B7"/>
    <mergeCell ref="C7:H7"/>
    <mergeCell ref="A9:I9"/>
    <mergeCell ref="A4:I4"/>
    <mergeCell ref="A13:E13"/>
  </mergeCells>
  <dataValidations count="1">
    <dataValidation type="list" allowBlank="1" showInputMessage="1" showErrorMessage="1" sqref="A4:I4">
      <formula1>Year</formula1>
    </dataValidation>
  </dataValidations>
  <pageMargins left="0.2" right="0.2" top="0.75" bottom="0.75" header="0.3" footer="0.3"/>
  <pageSetup orientation="portrait" horizontalDpi="0"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6E40CD15-7890-4F6E-893D-57F26CDDCA50}">
            <xm:f>NOT(ISERROR(SEARCH("Select Applicable Fiscal Year",A4)))</xm:f>
            <xm:f>"Select Applicable Fiscal Year"</xm:f>
            <x14:dxf>
              <fill>
                <patternFill>
                  <bgColor rgb="FFFFFF00"/>
                </patternFill>
              </fill>
            </x14:dxf>
          </x14:cfRule>
          <xm:sqref>A4:I4</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66"/>
  <sheetViews>
    <sheetView view="pageBreakPreview" topLeftCell="A43" zoomScaleNormal="100" zoomScaleSheetLayoutView="100" workbookViewId="0">
      <selection activeCell="D45" sqref="D45:I47"/>
    </sheetView>
  </sheetViews>
  <sheetFormatPr defaultRowHeight="14.4"/>
  <cols>
    <col min="1" max="8" width="8.81640625" style="232"/>
    <col min="9" max="9" width="11.54296875" style="276" customWidth="1"/>
    <col min="10" max="262" width="8.81640625" style="232"/>
    <col min="263" max="263" width="11.54296875" style="232" customWidth="1"/>
    <col min="264" max="264" width="7.08984375" style="232" customWidth="1"/>
    <col min="265" max="518" width="8.81640625" style="232"/>
    <col min="519" max="519" width="11.54296875" style="232" customWidth="1"/>
    <col min="520" max="520" width="7.08984375" style="232" customWidth="1"/>
    <col min="521" max="774" width="8.81640625" style="232"/>
    <col min="775" max="775" width="11.54296875" style="232" customWidth="1"/>
    <col min="776" max="776" width="7.08984375" style="232" customWidth="1"/>
    <col min="777" max="1030" width="8.81640625" style="232"/>
    <col min="1031" max="1031" width="11.54296875" style="232" customWidth="1"/>
    <col min="1032" max="1032" width="7.08984375" style="232" customWidth="1"/>
    <col min="1033" max="1286" width="8.81640625" style="232"/>
    <col min="1287" max="1287" width="11.54296875" style="232" customWidth="1"/>
    <col min="1288" max="1288" width="7.08984375" style="232" customWidth="1"/>
    <col min="1289" max="1542" width="8.81640625" style="232"/>
    <col min="1543" max="1543" width="11.54296875" style="232" customWidth="1"/>
    <col min="1544" max="1544" width="7.08984375" style="232" customWidth="1"/>
    <col min="1545" max="1798" width="8.81640625" style="232"/>
    <col min="1799" max="1799" width="11.54296875" style="232" customWidth="1"/>
    <col min="1800" max="1800" width="7.08984375" style="232" customWidth="1"/>
    <col min="1801" max="2054" width="8.81640625" style="232"/>
    <col min="2055" max="2055" width="11.54296875" style="232" customWidth="1"/>
    <col min="2056" max="2056" width="7.08984375" style="232" customWidth="1"/>
    <col min="2057" max="2310" width="8.81640625" style="232"/>
    <col min="2311" max="2311" width="11.54296875" style="232" customWidth="1"/>
    <col min="2312" max="2312" width="7.08984375" style="232" customWidth="1"/>
    <col min="2313" max="2566" width="8.81640625" style="232"/>
    <col min="2567" max="2567" width="11.54296875" style="232" customWidth="1"/>
    <col min="2568" max="2568" width="7.08984375" style="232" customWidth="1"/>
    <col min="2569" max="2822" width="8.81640625" style="232"/>
    <col min="2823" max="2823" width="11.54296875" style="232" customWidth="1"/>
    <col min="2824" max="2824" width="7.08984375" style="232" customWidth="1"/>
    <col min="2825" max="3078" width="8.81640625" style="232"/>
    <col min="3079" max="3079" width="11.54296875" style="232" customWidth="1"/>
    <col min="3080" max="3080" width="7.08984375" style="232" customWidth="1"/>
    <col min="3081" max="3334" width="8.81640625" style="232"/>
    <col min="3335" max="3335" width="11.54296875" style="232" customWidth="1"/>
    <col min="3336" max="3336" width="7.08984375" style="232" customWidth="1"/>
    <col min="3337" max="3590" width="8.81640625" style="232"/>
    <col min="3591" max="3591" width="11.54296875" style="232" customWidth="1"/>
    <col min="3592" max="3592" width="7.08984375" style="232" customWidth="1"/>
    <col min="3593" max="3846" width="8.81640625" style="232"/>
    <col min="3847" max="3847" width="11.54296875" style="232" customWidth="1"/>
    <col min="3848" max="3848" width="7.08984375" style="232" customWidth="1"/>
    <col min="3849" max="4102" width="8.81640625" style="232"/>
    <col min="4103" max="4103" width="11.54296875" style="232" customWidth="1"/>
    <col min="4104" max="4104" width="7.08984375" style="232" customWidth="1"/>
    <col min="4105" max="4358" width="8.81640625" style="232"/>
    <col min="4359" max="4359" width="11.54296875" style="232" customWidth="1"/>
    <col min="4360" max="4360" width="7.08984375" style="232" customWidth="1"/>
    <col min="4361" max="4614" width="8.81640625" style="232"/>
    <col min="4615" max="4615" width="11.54296875" style="232" customWidth="1"/>
    <col min="4616" max="4616" width="7.08984375" style="232" customWidth="1"/>
    <col min="4617" max="4870" width="8.81640625" style="232"/>
    <col min="4871" max="4871" width="11.54296875" style="232" customWidth="1"/>
    <col min="4872" max="4872" width="7.08984375" style="232" customWidth="1"/>
    <col min="4873" max="5126" width="8.81640625" style="232"/>
    <col min="5127" max="5127" width="11.54296875" style="232" customWidth="1"/>
    <col min="5128" max="5128" width="7.08984375" style="232" customWidth="1"/>
    <col min="5129" max="5382" width="8.81640625" style="232"/>
    <col min="5383" max="5383" width="11.54296875" style="232" customWidth="1"/>
    <col min="5384" max="5384" width="7.08984375" style="232" customWidth="1"/>
    <col min="5385" max="5638" width="8.81640625" style="232"/>
    <col min="5639" max="5639" width="11.54296875" style="232" customWidth="1"/>
    <col min="5640" max="5640" width="7.08984375" style="232" customWidth="1"/>
    <col min="5641" max="5894" width="8.81640625" style="232"/>
    <col min="5895" max="5895" width="11.54296875" style="232" customWidth="1"/>
    <col min="5896" max="5896" width="7.08984375" style="232" customWidth="1"/>
    <col min="5897" max="6150" width="8.81640625" style="232"/>
    <col min="6151" max="6151" width="11.54296875" style="232" customWidth="1"/>
    <col min="6152" max="6152" width="7.08984375" style="232" customWidth="1"/>
    <col min="6153" max="6406" width="8.81640625" style="232"/>
    <col min="6407" max="6407" width="11.54296875" style="232" customWidth="1"/>
    <col min="6408" max="6408" width="7.08984375" style="232" customWidth="1"/>
    <col min="6409" max="6662" width="8.81640625" style="232"/>
    <col min="6663" max="6663" width="11.54296875" style="232" customWidth="1"/>
    <col min="6664" max="6664" width="7.08984375" style="232" customWidth="1"/>
    <col min="6665" max="6918" width="8.81640625" style="232"/>
    <col min="6919" max="6919" width="11.54296875" style="232" customWidth="1"/>
    <col min="6920" max="6920" width="7.08984375" style="232" customWidth="1"/>
    <col min="6921" max="7174" width="8.81640625" style="232"/>
    <col min="7175" max="7175" width="11.54296875" style="232" customWidth="1"/>
    <col min="7176" max="7176" width="7.08984375" style="232" customWidth="1"/>
    <col min="7177" max="7430" width="8.81640625" style="232"/>
    <col min="7431" max="7431" width="11.54296875" style="232" customWidth="1"/>
    <col min="7432" max="7432" width="7.08984375" style="232" customWidth="1"/>
    <col min="7433" max="7686" width="8.81640625" style="232"/>
    <col min="7687" max="7687" width="11.54296875" style="232" customWidth="1"/>
    <col min="7688" max="7688" width="7.08984375" style="232" customWidth="1"/>
    <col min="7689" max="7942" width="8.81640625" style="232"/>
    <col min="7943" max="7943" width="11.54296875" style="232" customWidth="1"/>
    <col min="7944" max="7944" width="7.08984375" style="232" customWidth="1"/>
    <col min="7945" max="8198" width="8.81640625" style="232"/>
    <col min="8199" max="8199" width="11.54296875" style="232" customWidth="1"/>
    <col min="8200" max="8200" width="7.08984375" style="232" customWidth="1"/>
    <col min="8201" max="8454" width="8.81640625" style="232"/>
    <col min="8455" max="8455" width="11.54296875" style="232" customWidth="1"/>
    <col min="8456" max="8456" width="7.08984375" style="232" customWidth="1"/>
    <col min="8457" max="8710" width="8.81640625" style="232"/>
    <col min="8711" max="8711" width="11.54296875" style="232" customWidth="1"/>
    <col min="8712" max="8712" width="7.08984375" style="232" customWidth="1"/>
    <col min="8713" max="8966" width="8.81640625" style="232"/>
    <col min="8967" max="8967" width="11.54296875" style="232" customWidth="1"/>
    <col min="8968" max="8968" width="7.08984375" style="232" customWidth="1"/>
    <col min="8969" max="9222" width="8.81640625" style="232"/>
    <col min="9223" max="9223" width="11.54296875" style="232" customWidth="1"/>
    <col min="9224" max="9224" width="7.08984375" style="232" customWidth="1"/>
    <col min="9225" max="9478" width="8.81640625" style="232"/>
    <col min="9479" max="9479" width="11.54296875" style="232" customWidth="1"/>
    <col min="9480" max="9480" width="7.08984375" style="232" customWidth="1"/>
    <col min="9481" max="9734" width="8.81640625" style="232"/>
    <col min="9735" max="9735" width="11.54296875" style="232" customWidth="1"/>
    <col min="9736" max="9736" width="7.08984375" style="232" customWidth="1"/>
    <col min="9737" max="9990" width="8.81640625" style="232"/>
    <col min="9991" max="9991" width="11.54296875" style="232" customWidth="1"/>
    <col min="9992" max="9992" width="7.08984375" style="232" customWidth="1"/>
    <col min="9993" max="10246" width="8.81640625" style="232"/>
    <col min="10247" max="10247" width="11.54296875" style="232" customWidth="1"/>
    <col min="10248" max="10248" width="7.08984375" style="232" customWidth="1"/>
    <col min="10249" max="10502" width="8.81640625" style="232"/>
    <col min="10503" max="10503" width="11.54296875" style="232" customWidth="1"/>
    <col min="10504" max="10504" width="7.08984375" style="232" customWidth="1"/>
    <col min="10505" max="10758" width="8.81640625" style="232"/>
    <col min="10759" max="10759" width="11.54296875" style="232" customWidth="1"/>
    <col min="10760" max="10760" width="7.08984375" style="232" customWidth="1"/>
    <col min="10761" max="11014" width="8.81640625" style="232"/>
    <col min="11015" max="11015" width="11.54296875" style="232" customWidth="1"/>
    <col min="11016" max="11016" width="7.08984375" style="232" customWidth="1"/>
    <col min="11017" max="11270" width="8.81640625" style="232"/>
    <col min="11271" max="11271" width="11.54296875" style="232" customWidth="1"/>
    <col min="11272" max="11272" width="7.08984375" style="232" customWidth="1"/>
    <col min="11273" max="11526" width="8.81640625" style="232"/>
    <col min="11527" max="11527" width="11.54296875" style="232" customWidth="1"/>
    <col min="11528" max="11528" width="7.08984375" style="232" customWidth="1"/>
    <col min="11529" max="11782" width="8.81640625" style="232"/>
    <col min="11783" max="11783" width="11.54296875" style="232" customWidth="1"/>
    <col min="11784" max="11784" width="7.08984375" style="232" customWidth="1"/>
    <col min="11785" max="12038" width="8.81640625" style="232"/>
    <col min="12039" max="12039" width="11.54296875" style="232" customWidth="1"/>
    <col min="12040" max="12040" width="7.08984375" style="232" customWidth="1"/>
    <col min="12041" max="12294" width="8.81640625" style="232"/>
    <col min="12295" max="12295" width="11.54296875" style="232" customWidth="1"/>
    <col min="12296" max="12296" width="7.08984375" style="232" customWidth="1"/>
    <col min="12297" max="12550" width="8.81640625" style="232"/>
    <col min="12551" max="12551" width="11.54296875" style="232" customWidth="1"/>
    <col min="12552" max="12552" width="7.08984375" style="232" customWidth="1"/>
    <col min="12553" max="12806" width="8.81640625" style="232"/>
    <col min="12807" max="12807" width="11.54296875" style="232" customWidth="1"/>
    <col min="12808" max="12808" width="7.08984375" style="232" customWidth="1"/>
    <col min="12809" max="13062" width="8.81640625" style="232"/>
    <col min="13063" max="13063" width="11.54296875" style="232" customWidth="1"/>
    <col min="13064" max="13064" width="7.08984375" style="232" customWidth="1"/>
    <col min="13065" max="13318" width="8.81640625" style="232"/>
    <col min="13319" max="13319" width="11.54296875" style="232" customWidth="1"/>
    <col min="13320" max="13320" width="7.08984375" style="232" customWidth="1"/>
    <col min="13321" max="13574" width="8.81640625" style="232"/>
    <col min="13575" max="13575" width="11.54296875" style="232" customWidth="1"/>
    <col min="13576" max="13576" width="7.08984375" style="232" customWidth="1"/>
    <col min="13577" max="13830" width="8.81640625" style="232"/>
    <col min="13831" max="13831" width="11.54296875" style="232" customWidth="1"/>
    <col min="13832" max="13832" width="7.08984375" style="232" customWidth="1"/>
    <col min="13833" max="14086" width="8.81640625" style="232"/>
    <col min="14087" max="14087" width="11.54296875" style="232" customWidth="1"/>
    <col min="14088" max="14088" width="7.08984375" style="232" customWidth="1"/>
    <col min="14089" max="14342" width="8.81640625" style="232"/>
    <col min="14343" max="14343" width="11.54296875" style="232" customWidth="1"/>
    <col min="14344" max="14344" width="7.08984375" style="232" customWidth="1"/>
    <col min="14345" max="14598" width="8.81640625" style="232"/>
    <col min="14599" max="14599" width="11.54296875" style="232" customWidth="1"/>
    <col min="14600" max="14600" width="7.08984375" style="232" customWidth="1"/>
    <col min="14601" max="14854" width="8.81640625" style="232"/>
    <col min="14855" max="14855" width="11.54296875" style="232" customWidth="1"/>
    <col min="14856" max="14856" width="7.08984375" style="232" customWidth="1"/>
    <col min="14857" max="15110" width="8.81640625" style="232"/>
    <col min="15111" max="15111" width="11.54296875" style="232" customWidth="1"/>
    <col min="15112" max="15112" width="7.08984375" style="232" customWidth="1"/>
    <col min="15113" max="15366" width="8.81640625" style="232"/>
    <col min="15367" max="15367" width="11.54296875" style="232" customWidth="1"/>
    <col min="15368" max="15368" width="7.08984375" style="232" customWidth="1"/>
    <col min="15369" max="15622" width="8.81640625" style="232"/>
    <col min="15623" max="15623" width="11.54296875" style="232" customWidth="1"/>
    <col min="15624" max="15624" width="7.08984375" style="232" customWidth="1"/>
    <col min="15625" max="15878" width="8.81640625" style="232"/>
    <col min="15879" max="15879" width="11.54296875" style="232" customWidth="1"/>
    <col min="15880" max="15880" width="7.08984375" style="232" customWidth="1"/>
    <col min="15881" max="16134" width="8.81640625" style="232"/>
    <col min="16135" max="16135" width="11.54296875" style="232" customWidth="1"/>
    <col min="16136" max="16136" width="7.08984375" style="232" customWidth="1"/>
    <col min="16137" max="16384" width="8.81640625" style="232"/>
  </cols>
  <sheetData>
    <row r="1" spans="1:9">
      <c r="A1" s="676" t="s">
        <v>551</v>
      </c>
      <c r="B1" s="677"/>
      <c r="C1" s="677"/>
      <c r="D1" s="677"/>
      <c r="E1" s="677"/>
      <c r="F1" s="677"/>
      <c r="G1" s="677"/>
      <c r="H1" s="677"/>
      <c r="I1" s="678"/>
    </row>
    <row r="2" spans="1:9">
      <c r="A2" s="679" t="s">
        <v>21</v>
      </c>
      <c r="B2" s="680"/>
      <c r="C2" s="680"/>
      <c r="D2" s="680"/>
      <c r="E2" s="680"/>
      <c r="F2" s="680"/>
      <c r="G2" s="680"/>
      <c r="H2" s="680"/>
      <c r="I2" s="681"/>
    </row>
    <row r="3" spans="1:9">
      <c r="A3" s="682" t="s">
        <v>376</v>
      </c>
      <c r="B3" s="682"/>
      <c r="C3" s="682"/>
      <c r="D3" s="682"/>
      <c r="E3" s="682"/>
      <c r="F3" s="682"/>
      <c r="G3" s="682"/>
      <c r="H3" s="682"/>
      <c r="I3" s="678"/>
    </row>
    <row r="4" spans="1:9">
      <c r="A4" s="683" t="s">
        <v>20</v>
      </c>
      <c r="B4" s="684"/>
      <c r="C4" s="684"/>
      <c r="D4" s="684"/>
      <c r="E4" s="684"/>
      <c r="F4" s="684"/>
      <c r="G4" s="684"/>
      <c r="H4" s="684"/>
      <c r="I4" s="685"/>
    </row>
    <row r="5" spans="1:9">
      <c r="A5" s="686" t="s">
        <v>286</v>
      </c>
      <c r="B5" s="687"/>
      <c r="C5" s="687"/>
      <c r="D5" s="687"/>
      <c r="E5" s="687"/>
      <c r="F5" s="687"/>
      <c r="G5" s="687"/>
      <c r="H5" s="687"/>
      <c r="I5" s="678"/>
    </row>
    <row r="6" spans="1:9" ht="6.75" customHeight="1">
      <c r="A6" s="233"/>
      <c r="B6" s="233"/>
      <c r="C6" s="233"/>
      <c r="D6" s="233"/>
      <c r="E6" s="233"/>
      <c r="F6" s="233"/>
      <c r="G6" s="233"/>
      <c r="H6" s="233"/>
      <c r="I6" s="233"/>
    </row>
    <row r="7" spans="1:9">
      <c r="A7" s="675" t="s">
        <v>377</v>
      </c>
      <c r="B7" s="675"/>
      <c r="C7" s="675"/>
      <c r="D7" s="675"/>
      <c r="E7" s="675"/>
      <c r="F7" s="675"/>
      <c r="G7" s="675"/>
      <c r="H7" s="675"/>
      <c r="I7" s="675"/>
    </row>
    <row r="8" spans="1:9">
      <c r="A8" s="654" t="s">
        <v>378</v>
      </c>
      <c r="B8" s="655"/>
      <c r="C8" s="655"/>
      <c r="D8" s="655"/>
      <c r="E8" s="655"/>
      <c r="F8" s="655"/>
      <c r="G8" s="655"/>
      <c r="H8" s="655"/>
      <c r="I8" s="656"/>
    </row>
    <row r="9" spans="1:9">
      <c r="A9" s="657" t="s">
        <v>379</v>
      </c>
      <c r="B9" s="657"/>
      <c r="C9" s="657"/>
      <c r="D9" s="657"/>
      <c r="E9" s="657"/>
      <c r="F9" s="657"/>
      <c r="G9" s="658"/>
      <c r="H9" s="658"/>
      <c r="I9" s="659"/>
    </row>
    <row r="10" spans="1:9">
      <c r="A10" s="660"/>
      <c r="B10" s="660"/>
      <c r="C10" s="660"/>
      <c r="D10" s="660"/>
      <c r="E10" s="660"/>
      <c r="F10" s="660"/>
      <c r="G10" s="661"/>
      <c r="H10" s="661"/>
      <c r="I10" s="662"/>
    </row>
    <row r="11" spans="1:9" ht="6.75" customHeight="1">
      <c r="A11" s="234"/>
      <c r="B11" s="234"/>
      <c r="C11" s="234"/>
      <c r="D11" s="234"/>
      <c r="E11" s="234"/>
      <c r="F11" s="234"/>
      <c r="G11" s="235"/>
      <c r="H11" s="235"/>
      <c r="I11" s="235"/>
    </row>
    <row r="12" spans="1:9" ht="15" customHeight="1">
      <c r="A12" s="663" t="s">
        <v>380</v>
      </c>
      <c r="B12" s="664"/>
      <c r="C12" s="664"/>
      <c r="D12" s="664"/>
      <c r="E12" s="664"/>
      <c r="F12" s="664"/>
      <c r="G12" s="664"/>
      <c r="H12" s="664"/>
      <c r="I12" s="664"/>
    </row>
    <row r="13" spans="1:9" ht="15" customHeight="1">
      <c r="A13" s="664"/>
      <c r="B13" s="664"/>
      <c r="C13" s="664"/>
      <c r="D13" s="664"/>
      <c r="E13" s="664"/>
      <c r="F13" s="664"/>
      <c r="G13" s="664"/>
      <c r="H13" s="664"/>
      <c r="I13" s="664"/>
    </row>
    <row r="14" spans="1:9" ht="12" customHeight="1">
      <c r="A14" s="664"/>
      <c r="B14" s="664"/>
      <c r="C14" s="664"/>
      <c r="D14" s="664"/>
      <c r="E14" s="664"/>
      <c r="F14" s="664"/>
      <c r="G14" s="664"/>
      <c r="H14" s="664"/>
      <c r="I14" s="664"/>
    </row>
    <row r="15" spans="1:9" ht="11.25" customHeight="1">
      <c r="A15" s="236"/>
      <c r="B15" s="237"/>
      <c r="C15" s="237"/>
      <c r="D15" s="237"/>
      <c r="E15" s="237"/>
      <c r="F15" s="237"/>
      <c r="G15" s="237"/>
      <c r="H15" s="237"/>
      <c r="I15" s="238"/>
    </row>
    <row r="16" spans="1:9">
      <c r="A16" s="665" t="s">
        <v>381</v>
      </c>
      <c r="B16" s="666"/>
      <c r="C16" s="239"/>
      <c r="D16" s="667" t="s">
        <v>382</v>
      </c>
      <c r="E16" s="668"/>
      <c r="F16" s="668"/>
      <c r="G16" s="668"/>
      <c r="H16" s="668"/>
      <c r="I16" s="668"/>
    </row>
    <row r="17" spans="1:12" ht="11.25" customHeight="1">
      <c r="A17" s="236"/>
      <c r="B17" s="237"/>
      <c r="C17" s="237"/>
      <c r="D17" s="237"/>
      <c r="E17" s="237"/>
      <c r="F17" s="237"/>
      <c r="G17" s="237"/>
      <c r="H17" s="237"/>
      <c r="I17" s="238"/>
    </row>
    <row r="18" spans="1:12">
      <c r="A18" s="621" t="s">
        <v>383</v>
      </c>
      <c r="B18" s="621"/>
      <c r="C18" s="240"/>
      <c r="D18" s="669" t="s">
        <v>384</v>
      </c>
      <c r="E18" s="670"/>
      <c r="F18" s="670"/>
      <c r="G18" s="670"/>
      <c r="H18" s="670"/>
      <c r="I18" s="670"/>
    </row>
    <row r="19" spans="1:12" ht="10.5" customHeight="1">
      <c r="A19" s="646"/>
      <c r="B19" s="646"/>
      <c r="C19" s="241"/>
      <c r="D19" s="242"/>
      <c r="E19" s="242"/>
      <c r="F19" s="242"/>
      <c r="G19" s="242"/>
      <c r="H19" s="242"/>
      <c r="I19" s="242"/>
      <c r="L19" s="243"/>
    </row>
    <row r="20" spans="1:12" ht="12.75" customHeight="1">
      <c r="A20" s="621" t="s">
        <v>385</v>
      </c>
      <c r="B20" s="621"/>
      <c r="C20" s="244"/>
      <c r="D20" s="671" t="s">
        <v>386</v>
      </c>
      <c r="E20" s="672"/>
      <c r="F20" s="672"/>
      <c r="G20" s="672"/>
      <c r="H20" s="672"/>
      <c r="I20" s="672"/>
    </row>
    <row r="21" spans="1:12">
      <c r="A21" s="636"/>
      <c r="B21" s="636"/>
      <c r="C21" s="245"/>
      <c r="D21" s="673"/>
      <c r="E21" s="674"/>
      <c r="F21" s="674"/>
      <c r="G21" s="674"/>
      <c r="H21" s="674"/>
      <c r="I21" s="674"/>
    </row>
    <row r="22" spans="1:12">
      <c r="A22" s="246"/>
      <c r="B22" s="246"/>
      <c r="C22" s="247"/>
      <c r="D22" s="673"/>
      <c r="E22" s="674"/>
      <c r="F22" s="674"/>
      <c r="G22" s="674"/>
      <c r="H22" s="674"/>
      <c r="I22" s="674"/>
    </row>
    <row r="23" spans="1:12" ht="10.5" customHeight="1">
      <c r="A23" s="646"/>
      <c r="B23" s="646"/>
      <c r="C23" s="241"/>
      <c r="D23" s="242"/>
      <c r="E23" s="242"/>
      <c r="F23" s="242"/>
      <c r="G23" s="242"/>
      <c r="H23" s="242"/>
      <c r="I23" s="242"/>
      <c r="L23" s="243"/>
    </row>
    <row r="24" spans="1:12" ht="15" customHeight="1">
      <c r="A24" s="621" t="s">
        <v>387</v>
      </c>
      <c r="B24" s="647"/>
      <c r="C24" s="248"/>
      <c r="D24" s="637" t="s">
        <v>473</v>
      </c>
      <c r="E24" s="638"/>
      <c r="F24" s="638"/>
      <c r="G24" s="638"/>
      <c r="H24" s="638"/>
      <c r="I24" s="638"/>
    </row>
    <row r="25" spans="1:12">
      <c r="A25" s="653"/>
      <c r="B25" s="653"/>
      <c r="C25" s="249"/>
      <c r="D25" s="651"/>
      <c r="E25" s="652"/>
      <c r="F25" s="652"/>
      <c r="G25" s="652"/>
      <c r="H25" s="652"/>
      <c r="I25" s="652"/>
    </row>
    <row r="26" spans="1:12" ht="10.5" customHeight="1">
      <c r="A26" s="646"/>
      <c r="B26" s="646"/>
      <c r="C26" s="241"/>
      <c r="D26" s="242"/>
      <c r="E26" s="242"/>
      <c r="F26" s="242"/>
      <c r="G26" s="242"/>
      <c r="H26" s="242"/>
      <c r="I26" s="242"/>
      <c r="L26" s="243"/>
    </row>
    <row r="27" spans="1:12">
      <c r="A27" s="621" t="s">
        <v>388</v>
      </c>
      <c r="B27" s="647"/>
      <c r="C27" s="250"/>
      <c r="D27" s="632" t="s">
        <v>389</v>
      </c>
      <c r="E27" s="633"/>
      <c r="F27" s="633"/>
      <c r="G27" s="633"/>
      <c r="H27" s="633"/>
      <c r="I27" s="633"/>
    </row>
    <row r="28" spans="1:12">
      <c r="A28" s="251"/>
      <c r="B28" s="251"/>
      <c r="C28" s="252"/>
      <c r="D28" s="634"/>
      <c r="E28" s="635"/>
      <c r="F28" s="635"/>
      <c r="G28" s="635"/>
      <c r="H28" s="635"/>
      <c r="I28" s="635"/>
    </row>
    <row r="29" spans="1:12" ht="16.5" customHeight="1">
      <c r="A29" s="253"/>
      <c r="B29" s="253"/>
      <c r="C29" s="252"/>
      <c r="D29" s="634"/>
      <c r="E29" s="635"/>
      <c r="F29" s="635"/>
      <c r="G29" s="635"/>
      <c r="H29" s="635"/>
      <c r="I29" s="635"/>
    </row>
    <row r="30" spans="1:12" ht="16.5" customHeight="1">
      <c r="A30" s="253"/>
      <c r="B30" s="253"/>
      <c r="C30" s="246"/>
      <c r="D30" s="634"/>
      <c r="E30" s="635"/>
      <c r="F30" s="635"/>
      <c r="G30" s="635"/>
      <c r="H30" s="635"/>
      <c r="I30" s="635"/>
    </row>
    <row r="31" spans="1:12" ht="10.5" customHeight="1">
      <c r="A31" s="254"/>
      <c r="B31" s="254"/>
      <c r="C31" s="255"/>
      <c r="D31" s="256"/>
      <c r="E31" s="257"/>
      <c r="F31" s="257"/>
      <c r="G31" s="257"/>
      <c r="H31" s="257"/>
      <c r="I31" s="257"/>
    </row>
    <row r="32" spans="1:12" ht="15" customHeight="1">
      <c r="A32" s="621" t="s">
        <v>390</v>
      </c>
      <c r="B32" s="647"/>
      <c r="C32" s="250"/>
      <c r="D32" s="637" t="s">
        <v>391</v>
      </c>
      <c r="E32" s="638"/>
      <c r="F32" s="638"/>
      <c r="G32" s="638"/>
      <c r="H32" s="638"/>
      <c r="I32" s="638"/>
    </row>
    <row r="33" spans="1:9">
      <c r="A33" s="648"/>
      <c r="B33" s="649"/>
      <c r="C33" s="650"/>
      <c r="D33" s="639"/>
      <c r="E33" s="640"/>
      <c r="F33" s="640"/>
      <c r="G33" s="640"/>
      <c r="H33" s="640"/>
      <c r="I33" s="640"/>
    </row>
    <row r="34" spans="1:9">
      <c r="A34" s="648"/>
      <c r="B34" s="649"/>
      <c r="C34" s="650"/>
      <c r="D34" s="639"/>
      <c r="E34" s="640"/>
      <c r="F34" s="640"/>
      <c r="G34" s="640"/>
      <c r="H34" s="640"/>
      <c r="I34" s="640"/>
    </row>
    <row r="35" spans="1:9">
      <c r="A35" s="648"/>
      <c r="B35" s="649"/>
      <c r="C35" s="650"/>
      <c r="D35" s="639"/>
      <c r="E35" s="640"/>
      <c r="F35" s="640"/>
      <c r="G35" s="640"/>
      <c r="H35" s="640"/>
      <c r="I35" s="640"/>
    </row>
    <row r="36" spans="1:9" ht="12" customHeight="1">
      <c r="A36" s="648"/>
      <c r="B36" s="649"/>
      <c r="C36" s="650"/>
      <c r="D36" s="639"/>
      <c r="E36" s="640"/>
      <c r="F36" s="640"/>
      <c r="G36" s="640"/>
      <c r="H36" s="640"/>
      <c r="I36" s="640"/>
    </row>
    <row r="37" spans="1:9" ht="15" customHeight="1">
      <c r="A37" s="630" t="s">
        <v>392</v>
      </c>
      <c r="B37" s="631"/>
      <c r="C37" s="258"/>
      <c r="D37" s="632" t="s">
        <v>393</v>
      </c>
      <c r="E37" s="633"/>
      <c r="F37" s="633"/>
      <c r="G37" s="633"/>
      <c r="H37" s="633"/>
      <c r="I37" s="633"/>
    </row>
    <row r="38" spans="1:9">
      <c r="A38" s="636"/>
      <c r="B38" s="636"/>
      <c r="C38" s="244"/>
      <c r="D38" s="634"/>
      <c r="E38" s="635"/>
      <c r="F38" s="635"/>
      <c r="G38" s="635"/>
      <c r="H38" s="635"/>
      <c r="I38" s="635"/>
    </row>
    <row r="39" spans="1:9">
      <c r="A39" s="246"/>
      <c r="B39" s="246"/>
      <c r="C39" s="244"/>
      <c r="D39" s="634"/>
      <c r="E39" s="635"/>
      <c r="F39" s="635"/>
      <c r="G39" s="635"/>
      <c r="H39" s="635"/>
      <c r="I39" s="635"/>
    </row>
    <row r="40" spans="1:9">
      <c r="A40" s="246"/>
      <c r="B40" s="246"/>
      <c r="C40" s="244"/>
      <c r="D40" s="634"/>
      <c r="E40" s="635"/>
      <c r="F40" s="635"/>
      <c r="G40" s="635"/>
      <c r="H40" s="635"/>
      <c r="I40" s="635"/>
    </row>
    <row r="41" spans="1:9">
      <c r="A41" s="259"/>
      <c r="B41" s="259"/>
      <c r="C41" s="244"/>
      <c r="D41" s="634"/>
      <c r="E41" s="635"/>
      <c r="F41" s="635"/>
      <c r="G41" s="635"/>
      <c r="H41" s="635"/>
      <c r="I41" s="635"/>
    </row>
    <row r="42" spans="1:9">
      <c r="A42" s="259"/>
      <c r="B42" s="259"/>
      <c r="C42" s="244"/>
      <c r="D42" s="634"/>
      <c r="E42" s="635"/>
      <c r="F42" s="635"/>
      <c r="G42" s="635"/>
      <c r="H42" s="635"/>
      <c r="I42" s="635"/>
    </row>
    <row r="43" spans="1:9">
      <c r="A43" s="259"/>
      <c r="B43" s="259"/>
      <c r="C43" s="244"/>
      <c r="D43" s="634"/>
      <c r="E43" s="635"/>
      <c r="F43" s="635"/>
      <c r="G43" s="635"/>
      <c r="H43" s="635"/>
      <c r="I43" s="635"/>
    </row>
    <row r="44" spans="1:9" ht="10.5" customHeight="1">
      <c r="A44" s="259"/>
      <c r="B44" s="259"/>
      <c r="C44" s="244"/>
      <c r="D44" s="256"/>
      <c r="E44" s="257"/>
      <c r="F44" s="257"/>
      <c r="G44" s="257"/>
      <c r="H44" s="257"/>
      <c r="I44" s="257"/>
    </row>
    <row r="45" spans="1:9" s="260" customFormat="1" ht="15" customHeight="1">
      <c r="A45" s="630" t="s">
        <v>394</v>
      </c>
      <c r="B45" s="631"/>
      <c r="C45" s="240"/>
      <c r="D45" s="637" t="s">
        <v>674</v>
      </c>
      <c r="E45" s="638"/>
      <c r="F45" s="638"/>
      <c r="G45" s="638"/>
      <c r="H45" s="638"/>
      <c r="I45" s="638"/>
    </row>
    <row r="46" spans="1:9" ht="19.5" customHeight="1">
      <c r="A46" s="641"/>
      <c r="B46" s="641"/>
      <c r="C46" s="261"/>
      <c r="D46" s="639"/>
      <c r="E46" s="640"/>
      <c r="F46" s="640"/>
      <c r="G46" s="640"/>
      <c r="H46" s="640"/>
      <c r="I46" s="640"/>
    </row>
    <row r="47" spans="1:9" ht="19.5" customHeight="1">
      <c r="A47" s="262"/>
      <c r="B47" s="262"/>
      <c r="C47" s="263"/>
      <c r="D47" s="639"/>
      <c r="E47" s="640"/>
      <c r="F47" s="640"/>
      <c r="G47" s="640"/>
      <c r="H47" s="640"/>
      <c r="I47" s="640"/>
    </row>
    <row r="48" spans="1:9" ht="10.5" customHeight="1">
      <c r="A48" s="264"/>
      <c r="B48" s="264"/>
      <c r="C48" s="264"/>
      <c r="D48" s="264"/>
      <c r="E48" s="264"/>
      <c r="F48" s="264"/>
      <c r="G48" s="264"/>
      <c r="H48" s="264"/>
      <c r="I48" s="264"/>
    </row>
    <row r="49" spans="1:9" ht="15" customHeight="1">
      <c r="A49" s="621" t="s">
        <v>395</v>
      </c>
      <c r="B49" s="621"/>
      <c r="C49" s="240"/>
      <c r="D49" s="617" t="s">
        <v>396</v>
      </c>
      <c r="E49" s="618"/>
      <c r="F49" s="618"/>
      <c r="G49" s="618"/>
      <c r="H49" s="618"/>
      <c r="I49" s="618"/>
    </row>
    <row r="50" spans="1:9">
      <c r="A50" s="641"/>
      <c r="B50" s="641"/>
      <c r="C50" s="261"/>
      <c r="D50" s="619"/>
      <c r="E50" s="620"/>
      <c r="F50" s="620"/>
      <c r="G50" s="620"/>
      <c r="H50" s="620"/>
      <c r="I50" s="620"/>
    </row>
    <row r="51" spans="1:9">
      <c r="A51" s="262"/>
      <c r="B51" s="262"/>
      <c r="C51" s="263"/>
      <c r="D51" s="619"/>
      <c r="E51" s="620"/>
      <c r="F51" s="620"/>
      <c r="G51" s="620"/>
      <c r="H51" s="620"/>
      <c r="I51" s="620"/>
    </row>
    <row r="52" spans="1:9">
      <c r="A52" s="262"/>
      <c r="B52" s="262"/>
      <c r="C52" s="263"/>
      <c r="D52" s="619"/>
      <c r="E52" s="620"/>
      <c r="F52" s="620"/>
      <c r="G52" s="620"/>
      <c r="H52" s="620"/>
      <c r="I52" s="620"/>
    </row>
    <row r="53" spans="1:9">
      <c r="A53" s="262"/>
      <c r="B53" s="262"/>
      <c r="C53" s="263"/>
      <c r="D53" s="619"/>
      <c r="E53" s="620"/>
      <c r="F53" s="620"/>
      <c r="G53" s="620"/>
      <c r="H53" s="620"/>
      <c r="I53" s="620"/>
    </row>
    <row r="54" spans="1:9" ht="10.5" customHeight="1">
      <c r="A54" s="265"/>
      <c r="B54" s="265"/>
      <c r="C54" s="265"/>
      <c r="D54" s="265"/>
      <c r="E54" s="265"/>
      <c r="F54" s="265"/>
      <c r="G54" s="265"/>
      <c r="H54" s="265"/>
      <c r="I54" s="265"/>
    </row>
    <row r="55" spans="1:9">
      <c r="A55" s="621" t="s">
        <v>397</v>
      </c>
      <c r="B55" s="621"/>
      <c r="C55" s="250"/>
      <c r="D55" s="642" t="s">
        <v>398</v>
      </c>
      <c r="E55" s="643"/>
      <c r="F55" s="643"/>
      <c r="G55" s="643"/>
      <c r="H55" s="643"/>
      <c r="I55" s="643"/>
    </row>
    <row r="56" spans="1:9">
      <c r="A56" s="251"/>
      <c r="B56" s="251"/>
      <c r="C56" s="266"/>
      <c r="D56" s="644"/>
      <c r="E56" s="645"/>
      <c r="F56" s="645"/>
      <c r="G56" s="645"/>
      <c r="H56" s="645"/>
      <c r="I56" s="645"/>
    </row>
    <row r="57" spans="1:9" ht="10.5" customHeight="1">
      <c r="A57" s="629"/>
      <c r="B57" s="629"/>
      <c r="C57" s="267"/>
      <c r="D57" s="268"/>
      <c r="E57" s="268"/>
      <c r="F57" s="268"/>
      <c r="G57" s="268"/>
      <c r="H57" s="268"/>
      <c r="I57" s="268"/>
    </row>
    <row r="58" spans="1:9" ht="15" customHeight="1">
      <c r="A58" s="616" t="s">
        <v>399</v>
      </c>
      <c r="B58" s="616"/>
      <c r="C58" s="250"/>
      <c r="D58" s="617" t="s">
        <v>400</v>
      </c>
      <c r="E58" s="618"/>
      <c r="F58" s="618"/>
      <c r="G58" s="618"/>
      <c r="H58" s="618"/>
      <c r="I58" s="618"/>
    </row>
    <row r="59" spans="1:9">
      <c r="A59" s="269"/>
      <c r="B59" s="269"/>
      <c r="C59" s="270"/>
      <c r="D59" s="619"/>
      <c r="E59" s="620"/>
      <c r="F59" s="620"/>
      <c r="G59" s="620"/>
      <c r="H59" s="620"/>
      <c r="I59" s="620"/>
    </row>
    <row r="60" spans="1:9">
      <c r="A60" s="269"/>
      <c r="B60" s="269"/>
      <c r="C60" s="269"/>
      <c r="D60" s="619"/>
      <c r="E60" s="620"/>
      <c r="F60" s="620"/>
      <c r="G60" s="620"/>
      <c r="H60" s="620"/>
      <c r="I60" s="620"/>
    </row>
    <row r="61" spans="1:9" ht="13.5" customHeight="1">
      <c r="A61" s="269"/>
      <c r="B61" s="269"/>
      <c r="C61" s="269"/>
      <c r="D61" s="619"/>
      <c r="E61" s="620"/>
      <c r="F61" s="620"/>
      <c r="G61" s="620"/>
      <c r="H61" s="620"/>
      <c r="I61" s="620"/>
    </row>
    <row r="62" spans="1:9" ht="10.5" customHeight="1">
      <c r="A62" s="269"/>
      <c r="B62" s="269"/>
      <c r="C62" s="269"/>
      <c r="D62" s="271"/>
      <c r="E62" s="272"/>
      <c r="F62" s="272"/>
      <c r="G62" s="272"/>
      <c r="H62" s="272"/>
      <c r="I62" s="272"/>
    </row>
    <row r="63" spans="1:9">
      <c r="A63" s="621" t="s">
        <v>401</v>
      </c>
      <c r="B63" s="621"/>
      <c r="C63" s="240"/>
      <c r="D63" s="622" t="s">
        <v>402</v>
      </c>
      <c r="E63" s="623"/>
      <c r="F63" s="623"/>
      <c r="G63" s="623"/>
      <c r="H63" s="623"/>
      <c r="I63" s="623"/>
    </row>
    <row r="64" spans="1:9" ht="10.5" customHeight="1">
      <c r="A64" s="273"/>
      <c r="B64" s="273"/>
      <c r="C64" s="267"/>
      <c r="D64" s="274"/>
      <c r="E64" s="274"/>
      <c r="F64" s="274"/>
      <c r="G64" s="274"/>
      <c r="H64" s="274"/>
      <c r="I64" s="274"/>
    </row>
    <row r="65" spans="1:9">
      <c r="A65" s="621" t="s">
        <v>403</v>
      </c>
      <c r="B65" s="621"/>
      <c r="C65" s="270"/>
      <c r="D65" s="624" t="s">
        <v>404</v>
      </c>
      <c r="E65" s="625"/>
      <c r="F65" s="625"/>
      <c r="G65" s="625"/>
      <c r="H65" s="625"/>
      <c r="I65" s="626"/>
    </row>
    <row r="66" spans="1:9">
      <c r="A66" s="275"/>
      <c r="B66" s="275"/>
      <c r="C66" s="275"/>
      <c r="D66" s="627"/>
      <c r="E66" s="627"/>
      <c r="F66" s="627"/>
      <c r="G66" s="627"/>
      <c r="H66" s="627"/>
      <c r="I66" s="628"/>
    </row>
  </sheetData>
  <sheetProtection algorithmName="SHA-512" hashValue="QHvnerE1wNXlnvTr9rGcVqgXirtgTnu9UtUuCY+BBB0Magk1E3tFxRsCS/419zN/P4g+xusVuZ01JtkoguMErg==" saltValue="pwqO2rbBv/eqwdCoxUOD5w==" spinCount="100000" sheet="1" selectLockedCells="1" selectUnlockedCells="1"/>
  <mergeCells count="45">
    <mergeCell ref="A7:I7"/>
    <mergeCell ref="A1:I1"/>
    <mergeCell ref="A2:I2"/>
    <mergeCell ref="A3:I3"/>
    <mergeCell ref="A4:I4"/>
    <mergeCell ref="A5:I5"/>
    <mergeCell ref="A24:B24"/>
    <mergeCell ref="D24:I25"/>
    <mergeCell ref="A25:B25"/>
    <mergeCell ref="A8:I8"/>
    <mergeCell ref="A9:I10"/>
    <mergeCell ref="A12:I14"/>
    <mergeCell ref="A16:B16"/>
    <mergeCell ref="D16:I16"/>
    <mergeCell ref="A18:B18"/>
    <mergeCell ref="D18:I18"/>
    <mergeCell ref="A19:B19"/>
    <mergeCell ref="A20:B20"/>
    <mergeCell ref="D20:I22"/>
    <mergeCell ref="A21:B21"/>
    <mergeCell ref="A23:B23"/>
    <mergeCell ref="A26:B26"/>
    <mergeCell ref="A27:B27"/>
    <mergeCell ref="D27:I30"/>
    <mergeCell ref="A32:B32"/>
    <mergeCell ref="D32:I36"/>
    <mergeCell ref="A33:C36"/>
    <mergeCell ref="A57:B57"/>
    <mergeCell ref="A37:B37"/>
    <mergeCell ref="D37:I43"/>
    <mergeCell ref="A38:B38"/>
    <mergeCell ref="A45:B45"/>
    <mergeCell ref="D45:I47"/>
    <mergeCell ref="A46:B46"/>
    <mergeCell ref="A49:B49"/>
    <mergeCell ref="D49:I53"/>
    <mergeCell ref="A50:B50"/>
    <mergeCell ref="A55:B55"/>
    <mergeCell ref="D55:I56"/>
    <mergeCell ref="A58:B58"/>
    <mergeCell ref="D58:I61"/>
    <mergeCell ref="A63:B63"/>
    <mergeCell ref="D63:I63"/>
    <mergeCell ref="A65:B65"/>
    <mergeCell ref="D65:I66"/>
  </mergeCells>
  <pageMargins left="0.7" right="0.7" top="0.75" bottom="0.75" header="0.3" footer="0.3"/>
  <pageSetup scale="91" orientation="portrait" r:id="rId1"/>
  <rowBreaks count="1" manualBreakCount="1">
    <brk id="5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P51"/>
  <sheetViews>
    <sheetView view="pageBreakPreview" zoomScaleNormal="100" zoomScaleSheetLayoutView="100" workbookViewId="0">
      <selection activeCell="D35" sqref="D35:I35"/>
    </sheetView>
  </sheetViews>
  <sheetFormatPr defaultColWidth="8.81640625" defaultRowHeight="14.4"/>
  <cols>
    <col min="1" max="1" width="8.81640625" style="275"/>
    <col min="2" max="2" width="9.81640625" style="275" customWidth="1"/>
    <col min="3" max="3" width="7.81640625" style="275" customWidth="1"/>
    <col min="4" max="9" width="8.81640625" style="275"/>
    <col min="10" max="10" width="7" style="275" customWidth="1"/>
    <col min="11" max="11" width="8.81640625" style="275"/>
    <col min="12" max="15" width="7.1796875" style="275" customWidth="1"/>
    <col min="16" max="16" width="8.1796875" style="275" bestFit="1" customWidth="1"/>
    <col min="17" max="16384" width="8.81640625" style="275"/>
  </cols>
  <sheetData>
    <row r="1" spans="1:16" ht="15" thickBot="1">
      <c r="A1" s="694" t="str">
        <f>'PI Instructions'!A1</f>
        <v>Certification of Program Income</v>
      </c>
      <c r="B1" s="695"/>
      <c r="C1" s="695"/>
      <c r="D1" s="695"/>
      <c r="E1" s="695"/>
      <c r="F1" s="695"/>
      <c r="G1" s="695"/>
      <c r="H1" s="695"/>
      <c r="I1" s="695"/>
      <c r="J1" s="695"/>
    </row>
    <row r="2" spans="1:16" ht="15.6">
      <c r="A2" s="751" t="s">
        <v>21</v>
      </c>
      <c r="B2" s="752"/>
      <c r="C2" s="752"/>
      <c r="D2" s="752"/>
      <c r="E2" s="752"/>
      <c r="F2" s="752"/>
      <c r="G2" s="752"/>
      <c r="H2" s="752"/>
      <c r="I2" s="752"/>
      <c r="J2" s="752"/>
      <c r="L2" s="277" t="s">
        <v>336</v>
      </c>
      <c r="M2" s="278"/>
      <c r="N2" s="278"/>
      <c r="O2" s="278"/>
      <c r="P2" s="279"/>
    </row>
    <row r="3" spans="1:16" ht="15.6">
      <c r="A3" s="751" t="s">
        <v>376</v>
      </c>
      <c r="B3" s="752"/>
      <c r="C3" s="752"/>
      <c r="D3" s="752"/>
      <c r="E3" s="752"/>
      <c r="F3" s="752"/>
      <c r="G3" s="752"/>
      <c r="H3" s="752"/>
      <c r="I3" s="752"/>
      <c r="J3" s="752"/>
      <c r="L3" s="753"/>
      <c r="M3" s="754"/>
      <c r="N3" s="754"/>
      <c r="O3" s="754"/>
      <c r="P3" s="755"/>
    </row>
    <row r="4" spans="1:16" ht="15.6">
      <c r="A4" s="751" t="s">
        <v>20</v>
      </c>
      <c r="B4" s="752"/>
      <c r="C4" s="752"/>
      <c r="D4" s="752"/>
      <c r="E4" s="752"/>
      <c r="F4" s="752"/>
      <c r="G4" s="752"/>
      <c r="H4" s="752"/>
      <c r="I4" s="752"/>
      <c r="J4" s="752"/>
      <c r="L4" s="280" t="s">
        <v>337</v>
      </c>
      <c r="M4" s="281"/>
      <c r="N4" s="281"/>
      <c r="O4" s="281"/>
      <c r="P4" s="282"/>
    </row>
    <row r="5" spans="1:16" ht="15.6">
      <c r="A5" s="751" t="s">
        <v>286</v>
      </c>
      <c r="B5" s="752"/>
      <c r="C5" s="752"/>
      <c r="D5" s="752"/>
      <c r="E5" s="752"/>
      <c r="F5" s="752"/>
      <c r="G5" s="752"/>
      <c r="H5" s="752"/>
      <c r="I5" s="752"/>
      <c r="J5" s="752"/>
      <c r="L5" s="753"/>
      <c r="M5" s="754"/>
      <c r="N5" s="754"/>
      <c r="O5" s="754"/>
      <c r="P5" s="755"/>
    </row>
    <row r="6" spans="1:16" ht="15.6">
      <c r="A6" s="745"/>
      <c r="B6" s="745"/>
      <c r="C6" s="745"/>
      <c r="D6" s="745"/>
      <c r="E6" s="745"/>
      <c r="F6" s="745"/>
      <c r="G6" s="745"/>
      <c r="H6" s="745"/>
      <c r="I6" s="745"/>
      <c r="J6" s="745"/>
      <c r="L6" s="280" t="s">
        <v>42</v>
      </c>
      <c r="M6" s="281"/>
      <c r="N6" s="281"/>
      <c r="O6" s="281"/>
      <c r="P6" s="282"/>
    </row>
    <row r="7" spans="1:16" ht="15.75" customHeight="1">
      <c r="A7" s="748" t="s">
        <v>474</v>
      </c>
      <c r="B7" s="748"/>
      <c r="C7" s="748"/>
      <c r="D7" s="748"/>
      <c r="E7" s="748"/>
      <c r="F7" s="748"/>
      <c r="G7" s="748"/>
      <c r="H7" s="748"/>
      <c r="I7" s="748"/>
      <c r="J7" s="748"/>
      <c r="L7" s="284"/>
      <c r="M7" s="281"/>
      <c r="N7" s="285" t="s">
        <v>89</v>
      </c>
      <c r="O7" s="281"/>
      <c r="P7" s="286"/>
    </row>
    <row r="8" spans="1:16" ht="14.7" customHeight="1" thickBot="1">
      <c r="A8" s="749"/>
      <c r="B8" s="749"/>
      <c r="C8" s="749"/>
      <c r="D8" s="749"/>
      <c r="E8" s="749"/>
      <c r="F8" s="749"/>
      <c r="G8" s="749"/>
      <c r="H8" s="749"/>
      <c r="I8" s="749"/>
      <c r="J8" s="749"/>
      <c r="L8" s="287" t="s">
        <v>43</v>
      </c>
      <c r="M8" s="288"/>
      <c r="N8" s="289" t="s">
        <v>45</v>
      </c>
      <c r="O8" s="288"/>
      <c r="P8" s="290" t="s">
        <v>46</v>
      </c>
    </row>
    <row r="9" spans="1:16">
      <c r="A9" s="749"/>
      <c r="B9" s="749"/>
      <c r="C9" s="749"/>
      <c r="D9" s="749"/>
      <c r="E9" s="749"/>
      <c r="F9" s="749"/>
      <c r="G9" s="749"/>
      <c r="H9" s="749"/>
      <c r="I9" s="749"/>
      <c r="J9" s="749"/>
    </row>
    <row r="10" spans="1:16">
      <c r="A10" s="750"/>
      <c r="B10" s="750"/>
      <c r="C10" s="750"/>
      <c r="D10" s="750"/>
      <c r="E10" s="750"/>
      <c r="F10" s="750"/>
      <c r="G10" s="750"/>
      <c r="H10" s="750"/>
      <c r="I10" s="750"/>
      <c r="J10" s="750"/>
    </row>
    <row r="11" spans="1:16">
      <c r="A11" s="347"/>
      <c r="B11" s="347"/>
      <c r="C11" s="347"/>
      <c r="D11" s="347"/>
      <c r="E11" s="347"/>
      <c r="F11" s="347"/>
      <c r="G11" s="347"/>
      <c r="H11" s="347"/>
      <c r="I11" s="347"/>
      <c r="J11" s="347"/>
    </row>
    <row r="12" spans="1:16" ht="14.7" customHeight="1">
      <c r="A12" s="707" t="s">
        <v>405</v>
      </c>
      <c r="B12" s="708"/>
      <c r="C12" s="708"/>
      <c r="D12" s="709"/>
      <c r="E12" s="746">
        <f>'AED Original Budget'!A5</f>
        <v>0</v>
      </c>
      <c r="F12" s="746"/>
      <c r="G12" s="746"/>
      <c r="H12" s="746"/>
      <c r="I12" s="292"/>
      <c r="J12" s="292"/>
    </row>
    <row r="13" spans="1:16" ht="14.7" customHeight="1">
      <c r="A13" s="707" t="s">
        <v>42</v>
      </c>
      <c r="B13" s="708"/>
      <c r="C13" s="708"/>
      <c r="D13" s="709"/>
      <c r="E13" s="747" t="e">
        <f>IF(E12="","",VLOOKUP(E12,Sheet2!J2:P43,3,FALSE))</f>
        <v>#N/A</v>
      </c>
      <c r="F13" s="743"/>
      <c r="G13" s="743"/>
      <c r="H13" s="744"/>
      <c r="I13" s="292"/>
      <c r="J13" s="292"/>
    </row>
    <row r="14" spans="1:16" ht="14.7" customHeight="1">
      <c r="A14" s="707" t="s">
        <v>406</v>
      </c>
      <c r="B14" s="708"/>
      <c r="C14" s="708"/>
      <c r="D14" s="709"/>
      <c r="E14" s="747" t="e">
        <f>IF(E12="","",VLOOKUP(E12,Sheet2!J2:P43,5,FALSE)&amp;", "&amp;VLOOKUP(E12,Sheet2!J2:P43,6,FALSE)&amp;"  "&amp;VLOOKUP(E12,Sheet2!J2:P43,7,FALSE))</f>
        <v>#N/A</v>
      </c>
      <c r="F14" s="743"/>
      <c r="G14" s="743"/>
      <c r="H14" s="744"/>
      <c r="I14" s="292"/>
      <c r="J14" s="292"/>
    </row>
    <row r="15" spans="1:16" ht="14.7" customHeight="1">
      <c r="A15" s="707" t="s">
        <v>407</v>
      </c>
      <c r="B15" s="708"/>
      <c r="C15" s="708"/>
      <c r="D15" s="709"/>
      <c r="E15" s="743" t="str">
        <f>'Reimbursement Request '!D7</f>
        <v xml:space="preserve">          </v>
      </c>
      <c r="F15" s="743"/>
      <c r="G15" s="743"/>
      <c r="H15" s="743"/>
      <c r="I15" s="292"/>
      <c r="J15" s="292"/>
    </row>
    <row r="16" spans="1:16" ht="14.7" customHeight="1">
      <c r="A16" s="707" t="s">
        <v>408</v>
      </c>
      <c r="B16" s="708"/>
      <c r="C16" s="708"/>
      <c r="D16" s="709"/>
      <c r="E16" s="742">
        <f ca="1">TODAY()</f>
        <v>42613</v>
      </c>
      <c r="F16" s="743"/>
      <c r="G16" s="743"/>
      <c r="H16" s="744"/>
      <c r="I16" s="292"/>
      <c r="J16" s="292"/>
    </row>
    <row r="17" spans="1:10" ht="14.7" customHeight="1">
      <c r="A17" s="707" t="s">
        <v>409</v>
      </c>
      <c r="B17" s="708"/>
      <c r="C17" s="708"/>
      <c r="D17" s="709"/>
      <c r="E17" s="710"/>
      <c r="F17" s="711"/>
      <c r="G17" s="711"/>
      <c r="H17" s="712"/>
      <c r="I17" s="293"/>
      <c r="J17" s="293"/>
    </row>
    <row r="18" spans="1:10">
      <c r="A18" s="294"/>
      <c r="B18" s="295"/>
      <c r="C18" s="295"/>
      <c r="D18" s="296"/>
      <c r="E18" s="713"/>
      <c r="F18" s="714"/>
      <c r="G18" s="714"/>
      <c r="H18" s="715"/>
      <c r="I18" s="347"/>
      <c r="J18" s="347"/>
    </row>
    <row r="19" spans="1:10" ht="14.7" customHeight="1">
      <c r="A19" s="716" t="s">
        <v>552</v>
      </c>
      <c r="B19" s="717"/>
      <c r="C19" s="717"/>
      <c r="D19" s="718"/>
      <c r="E19" s="719">
        <v>0</v>
      </c>
      <c r="F19" s="720"/>
      <c r="G19" s="720"/>
      <c r="H19" s="721"/>
      <c r="I19" s="347"/>
      <c r="J19" s="347"/>
    </row>
    <row r="20" spans="1:10">
      <c r="A20" s="722"/>
      <c r="B20" s="722"/>
      <c r="C20" s="722"/>
      <c r="D20" s="722"/>
      <c r="E20" s="723"/>
      <c r="F20" s="724"/>
      <c r="G20" s="724"/>
      <c r="H20" s="725"/>
      <c r="I20" s="347"/>
      <c r="J20" s="347"/>
    </row>
    <row r="21" spans="1:10">
      <c r="A21" s="297"/>
      <c r="B21" s="297"/>
      <c r="C21" s="297"/>
      <c r="D21" s="297"/>
      <c r="E21" s="297"/>
      <c r="F21" s="297"/>
      <c r="G21" s="297"/>
      <c r="H21" s="297"/>
      <c r="I21" s="297"/>
      <c r="J21" s="297"/>
    </row>
    <row r="22" spans="1:10">
      <c r="A22" s="688" t="s">
        <v>410</v>
      </c>
      <c r="B22" s="689"/>
      <c r="C22" s="689"/>
      <c r="D22" s="689"/>
      <c r="E22" s="689"/>
      <c r="F22" s="689"/>
      <c r="G22" s="689"/>
      <c r="H22" s="689"/>
      <c r="I22" s="689"/>
      <c r="J22" s="690"/>
    </row>
    <row r="23" spans="1:10">
      <c r="A23" s="688" t="s">
        <v>670</v>
      </c>
      <c r="B23" s="689"/>
      <c r="C23" s="689"/>
      <c r="D23" s="689"/>
      <c r="E23" s="689"/>
      <c r="F23" s="689"/>
      <c r="G23" s="689"/>
      <c r="H23" s="689"/>
      <c r="I23" s="689"/>
      <c r="J23" s="690"/>
    </row>
    <row r="24" spans="1:10">
      <c r="A24" s="688" t="s">
        <v>671</v>
      </c>
      <c r="B24" s="689"/>
      <c r="C24" s="689"/>
      <c r="D24" s="689"/>
      <c r="E24" s="689"/>
      <c r="F24" s="689"/>
      <c r="G24" s="689"/>
      <c r="H24" s="689"/>
      <c r="I24" s="689"/>
      <c r="J24" s="690"/>
    </row>
    <row r="25" spans="1:10">
      <c r="A25" s="688" t="s">
        <v>411</v>
      </c>
      <c r="B25" s="689"/>
      <c r="C25" s="689"/>
      <c r="D25" s="689"/>
      <c r="E25" s="689"/>
      <c r="F25" s="689"/>
      <c r="G25" s="689"/>
      <c r="H25" s="689"/>
      <c r="I25" s="689"/>
      <c r="J25" s="690"/>
    </row>
    <row r="26" spans="1:10">
      <c r="A26" s="688" t="s">
        <v>412</v>
      </c>
      <c r="B26" s="689"/>
      <c r="C26" s="689"/>
      <c r="D26" s="689"/>
      <c r="E26" s="689"/>
      <c r="F26" s="689"/>
      <c r="G26" s="689"/>
      <c r="H26" s="689"/>
      <c r="I26" s="689"/>
      <c r="J26" s="690"/>
    </row>
    <row r="27" spans="1:10">
      <c r="A27" s="688" t="s">
        <v>413</v>
      </c>
      <c r="B27" s="689"/>
      <c r="C27" s="689"/>
      <c r="D27" s="689"/>
      <c r="E27" s="689"/>
      <c r="F27" s="689"/>
      <c r="G27" s="689"/>
      <c r="H27" s="689"/>
      <c r="I27" s="689"/>
      <c r="J27" s="690"/>
    </row>
    <row r="28" spans="1:10">
      <c r="A28" s="691" t="s">
        <v>414</v>
      </c>
      <c r="B28" s="692"/>
      <c r="C28" s="692"/>
      <c r="D28" s="692"/>
      <c r="E28" s="692"/>
      <c r="F28" s="692"/>
      <c r="G28" s="692"/>
      <c r="H28" s="692"/>
      <c r="I28" s="692"/>
      <c r="J28" s="693"/>
    </row>
    <row r="29" spans="1:10" ht="14.7" customHeight="1">
      <c r="A29" s="733" t="s">
        <v>415</v>
      </c>
      <c r="B29" s="734"/>
      <c r="C29" s="734"/>
      <c r="D29" s="734"/>
      <c r="E29" s="734"/>
      <c r="F29" s="734"/>
      <c r="G29" s="734"/>
      <c r="H29" s="734"/>
      <c r="I29" s="734"/>
      <c r="J29" s="734"/>
    </row>
    <row r="30" spans="1:10">
      <c r="A30" s="735"/>
      <c r="B30" s="736"/>
      <c r="C30" s="736"/>
      <c r="D30" s="736"/>
      <c r="E30" s="736"/>
      <c r="F30" s="736"/>
      <c r="G30" s="736"/>
      <c r="H30" s="736"/>
      <c r="I30" s="736"/>
      <c r="J30" s="736"/>
    </row>
    <row r="31" spans="1:10">
      <c r="A31" s="735"/>
      <c r="B31" s="736"/>
      <c r="C31" s="736"/>
      <c r="D31" s="736"/>
      <c r="E31" s="736"/>
      <c r="F31" s="736"/>
      <c r="G31" s="736"/>
      <c r="H31" s="736"/>
      <c r="I31" s="736"/>
      <c r="J31" s="736"/>
    </row>
    <row r="32" spans="1:10">
      <c r="A32" s="737"/>
      <c r="B32" s="738"/>
      <c r="C32" s="738"/>
      <c r="D32" s="738"/>
      <c r="E32" s="738"/>
      <c r="F32" s="738"/>
      <c r="G32" s="738"/>
      <c r="H32" s="738"/>
      <c r="I32" s="738"/>
      <c r="J32" s="738"/>
    </row>
    <row r="33" spans="1:10">
      <c r="A33" s="299"/>
      <c r="B33" s="299"/>
      <c r="C33" s="299"/>
      <c r="D33" s="299"/>
      <c r="E33" s="299"/>
      <c r="F33" s="299"/>
      <c r="G33" s="299"/>
      <c r="H33" s="299"/>
      <c r="I33" s="299"/>
      <c r="J33" s="299"/>
    </row>
    <row r="34" spans="1:10">
      <c r="A34" s="299"/>
      <c r="B34" s="299"/>
      <c r="C34" s="299"/>
      <c r="D34" s="299"/>
      <c r="E34" s="299"/>
      <c r="F34" s="299"/>
      <c r="G34" s="299"/>
      <c r="H34" s="299"/>
      <c r="I34" s="299"/>
      <c r="J34" s="300"/>
    </row>
    <row r="35" spans="1:10" ht="14.7" customHeight="1">
      <c r="A35" s="702" t="s">
        <v>416</v>
      </c>
      <c r="B35" s="703"/>
      <c r="C35" s="302"/>
      <c r="D35" s="739"/>
      <c r="E35" s="740"/>
      <c r="F35" s="740"/>
      <c r="G35" s="740"/>
      <c r="H35" s="740"/>
      <c r="I35" s="741"/>
      <c r="J35" s="303"/>
    </row>
    <row r="36" spans="1:10" ht="14.7" customHeight="1">
      <c r="A36" s="702" t="s">
        <v>417</v>
      </c>
      <c r="B36" s="703"/>
      <c r="C36" s="304"/>
      <c r="D36" s="704"/>
      <c r="E36" s="705"/>
      <c r="F36" s="705"/>
      <c r="G36" s="705"/>
      <c r="H36" s="705"/>
      <c r="I36" s="706"/>
      <c r="J36" s="303"/>
    </row>
    <row r="37" spans="1:10" ht="14.7" customHeight="1">
      <c r="A37" s="702" t="s">
        <v>418</v>
      </c>
      <c r="B37" s="703"/>
      <c r="C37" s="304"/>
      <c r="D37" s="704"/>
      <c r="E37" s="705"/>
      <c r="F37" s="705"/>
      <c r="G37" s="705"/>
      <c r="H37" s="705"/>
      <c r="I37" s="706"/>
      <c r="J37" s="303"/>
    </row>
    <row r="38" spans="1:10" ht="14.7" customHeight="1">
      <c r="A38" s="702" t="s">
        <v>419</v>
      </c>
      <c r="B38" s="703"/>
      <c r="C38" s="304"/>
      <c r="D38" s="704"/>
      <c r="E38" s="705"/>
      <c r="F38" s="705"/>
      <c r="G38" s="705"/>
      <c r="H38" s="705"/>
      <c r="I38" s="706"/>
      <c r="J38" s="303"/>
    </row>
    <row r="39" spans="1:10">
      <c r="A39" s="702" t="s">
        <v>46</v>
      </c>
      <c r="B39" s="703"/>
      <c r="C39" s="304"/>
      <c r="D39" s="704"/>
      <c r="E39" s="705"/>
      <c r="F39" s="705"/>
      <c r="G39" s="705"/>
      <c r="H39" s="705"/>
      <c r="I39" s="706"/>
      <c r="J39" s="303"/>
    </row>
    <row r="40" spans="1:10" ht="14.7" customHeight="1">
      <c r="A40" s="702" t="s">
        <v>420</v>
      </c>
      <c r="B40" s="703"/>
      <c r="C40" s="304"/>
      <c r="D40" s="730"/>
      <c r="E40" s="731"/>
      <c r="F40" s="731"/>
      <c r="G40" s="731"/>
      <c r="H40" s="731"/>
      <c r="I40" s="732"/>
      <c r="J40" s="303"/>
    </row>
    <row r="41" spans="1:10" ht="14.7" customHeight="1">
      <c r="A41" s="702" t="s">
        <v>310</v>
      </c>
      <c r="B41" s="703"/>
      <c r="C41" s="304"/>
      <c r="D41" s="704"/>
      <c r="E41" s="705"/>
      <c r="F41" s="705"/>
      <c r="G41" s="705"/>
      <c r="H41" s="705"/>
      <c r="I41" s="706"/>
      <c r="J41" s="303"/>
    </row>
    <row r="42" spans="1:10">
      <c r="A42" s="305"/>
      <c r="B42" s="305"/>
      <c r="C42" s="304"/>
      <c r="D42" s="306"/>
      <c r="E42" s="307"/>
      <c r="F42" s="307"/>
      <c r="G42" s="307"/>
      <c r="H42" s="307"/>
      <c r="I42" s="307"/>
      <c r="J42" s="283"/>
    </row>
    <row r="43" spans="1:10">
      <c r="A43" s="305"/>
      <c r="B43" s="305"/>
      <c r="C43" s="304"/>
      <c r="D43" s="308"/>
      <c r="E43" s="308"/>
      <c r="F43" s="308"/>
      <c r="G43" s="308"/>
      <c r="H43" s="308"/>
      <c r="I43" s="308"/>
      <c r="J43" s="283"/>
    </row>
    <row r="44" spans="1:10">
      <c r="A44" s="309"/>
      <c r="B44" s="309"/>
      <c r="C44" s="309"/>
      <c r="D44" s="726"/>
      <c r="E44" s="726"/>
      <c r="F44" s="726"/>
      <c r="G44" s="726"/>
      <c r="H44" s="726"/>
      <c r="I44" s="726"/>
      <c r="J44" s="726"/>
    </row>
    <row r="45" spans="1:10">
      <c r="A45" s="310" t="s">
        <v>421</v>
      </c>
      <c r="D45" s="727"/>
      <c r="E45" s="727"/>
      <c r="F45" s="727"/>
      <c r="G45" s="727"/>
      <c r="H45" s="727"/>
      <c r="I45" s="727"/>
      <c r="J45" s="727"/>
    </row>
    <row r="46" spans="1:10">
      <c r="A46" s="312"/>
      <c r="B46" s="313"/>
      <c r="C46" s="313"/>
      <c r="D46" s="728" t="s">
        <v>422</v>
      </c>
      <c r="E46" s="728"/>
      <c r="F46" s="728"/>
      <c r="G46" s="728"/>
      <c r="H46" s="728"/>
      <c r="I46" s="728"/>
      <c r="J46" s="729"/>
    </row>
    <row r="47" spans="1:10" ht="15.6">
      <c r="A47" s="698" t="s">
        <v>669</v>
      </c>
      <c r="B47" s="699"/>
      <c r="C47" s="699"/>
      <c r="D47" s="699"/>
      <c r="E47" s="699"/>
      <c r="F47" s="699"/>
      <c r="G47" s="699"/>
      <c r="H47" s="699"/>
      <c r="I47" s="699"/>
      <c r="J47" s="699"/>
    </row>
    <row r="48" spans="1:10">
      <c r="A48" s="700" t="s">
        <v>285</v>
      </c>
      <c r="B48" s="701"/>
      <c r="C48" s="701"/>
      <c r="D48" s="701"/>
      <c r="E48" s="701"/>
      <c r="F48" s="701"/>
      <c r="G48" s="701"/>
      <c r="H48" s="701"/>
      <c r="I48" s="701"/>
      <c r="J48" s="701"/>
    </row>
    <row r="49" spans="1:10">
      <c r="A49" s="694" t="s">
        <v>21</v>
      </c>
      <c r="B49" s="695"/>
      <c r="C49" s="695"/>
      <c r="D49" s="695"/>
      <c r="E49" s="695"/>
      <c r="F49" s="695"/>
      <c r="G49" s="695"/>
      <c r="H49" s="695"/>
      <c r="I49" s="695"/>
      <c r="J49" s="695"/>
    </row>
    <row r="50" spans="1:10">
      <c r="A50" s="695" t="s">
        <v>20</v>
      </c>
      <c r="B50" s="695"/>
      <c r="C50" s="695"/>
      <c r="D50" s="695"/>
      <c r="E50" s="695"/>
      <c r="F50" s="695"/>
      <c r="G50" s="695"/>
      <c r="H50" s="695"/>
      <c r="I50" s="695"/>
      <c r="J50" s="695"/>
    </row>
    <row r="51" spans="1:10">
      <c r="A51" s="696" t="s">
        <v>286</v>
      </c>
      <c r="B51" s="697"/>
      <c r="C51" s="697"/>
      <c r="D51" s="697"/>
      <c r="E51" s="697"/>
      <c r="F51" s="697"/>
      <c r="G51" s="697"/>
      <c r="H51" s="697"/>
      <c r="I51" s="697"/>
      <c r="J51" s="697"/>
    </row>
  </sheetData>
  <sheetProtection algorithmName="SHA-512" hashValue="mDDbgL8s8eYZSno0ZuPu5QKAmm9WjjBezXfHyBAK8K6kUIMNYl6x88AbRIHhNJOQ5AusCs5qw/qmICbDMfaPTw==" saltValue="JNwIDXYQadrpiJlT/1pI7w==" spinCount="100000" sheet="1" objects="1" scenarios="1" selectLockedCells="1"/>
  <mergeCells count="55">
    <mergeCell ref="A5:J5"/>
    <mergeCell ref="L5:P5"/>
    <mergeCell ref="A1:J1"/>
    <mergeCell ref="A2:J2"/>
    <mergeCell ref="A3:J3"/>
    <mergeCell ref="L3:P3"/>
    <mergeCell ref="A4:J4"/>
    <mergeCell ref="A16:D16"/>
    <mergeCell ref="E16:H16"/>
    <mergeCell ref="A6:J6"/>
    <mergeCell ref="A12:D12"/>
    <mergeCell ref="E12:H12"/>
    <mergeCell ref="A13:D13"/>
    <mergeCell ref="E13:H13"/>
    <mergeCell ref="A7:J10"/>
    <mergeCell ref="A14:D14"/>
    <mergeCell ref="E14:H14"/>
    <mergeCell ref="A15:D15"/>
    <mergeCell ref="E15:H15"/>
    <mergeCell ref="A26:J26"/>
    <mergeCell ref="A41:B41"/>
    <mergeCell ref="D41:I41"/>
    <mergeCell ref="D44:J45"/>
    <mergeCell ref="D46:J46"/>
    <mergeCell ref="A38:B38"/>
    <mergeCell ref="D38:I38"/>
    <mergeCell ref="A39:B39"/>
    <mergeCell ref="D39:I39"/>
    <mergeCell ref="A40:B40"/>
    <mergeCell ref="D40:I40"/>
    <mergeCell ref="A29:J32"/>
    <mergeCell ref="A35:B35"/>
    <mergeCell ref="D35:I35"/>
    <mergeCell ref="A36:B36"/>
    <mergeCell ref="D36:I36"/>
    <mergeCell ref="A22:J22"/>
    <mergeCell ref="A23:J23"/>
    <mergeCell ref="A24:J24"/>
    <mergeCell ref="A25:J25"/>
    <mergeCell ref="A17:D17"/>
    <mergeCell ref="E17:H17"/>
    <mergeCell ref="E18:H18"/>
    <mergeCell ref="A19:D19"/>
    <mergeCell ref="E19:H19"/>
    <mergeCell ref="A20:D20"/>
    <mergeCell ref="E20:H20"/>
    <mergeCell ref="A27:J27"/>
    <mergeCell ref="A28:J28"/>
    <mergeCell ref="A49:J49"/>
    <mergeCell ref="A50:J50"/>
    <mergeCell ref="A51:J51"/>
    <mergeCell ref="A47:J47"/>
    <mergeCell ref="A48:J48"/>
    <mergeCell ref="A37:B37"/>
    <mergeCell ref="D37:I37"/>
  </mergeCells>
  <dataValidations count="1">
    <dataValidation type="list" allowBlank="1" showInputMessage="1" showErrorMessage="1" sqref="E17:H17">
      <formula1>ProgramIncome</formula1>
    </dataValidation>
  </dataValidations>
  <pageMargins left="0.7" right="0.7" top="0.75" bottom="0.75" header="0.3" footer="0.3"/>
  <pageSetup scale="8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7030A0"/>
  </sheetPr>
  <dimension ref="A1:Q62"/>
  <sheetViews>
    <sheetView view="pageBreakPreview" topLeftCell="A34" zoomScaleNormal="100" zoomScaleSheetLayoutView="100" workbookViewId="0">
      <selection activeCell="A34" sqref="A1:XFD1048576"/>
    </sheetView>
  </sheetViews>
  <sheetFormatPr defaultColWidth="8.81640625" defaultRowHeight="14.4"/>
  <cols>
    <col min="1" max="1" width="3" style="232" customWidth="1"/>
    <col min="2" max="4" width="8.81640625" style="232"/>
    <col min="5" max="14" width="7.81640625" style="232" customWidth="1"/>
    <col min="15" max="16384" width="8.81640625" style="232"/>
  </cols>
  <sheetData>
    <row r="1" spans="1:14" s="275" customFormat="1">
      <c r="A1" s="694" t="str">
        <f>'PI Certification'!A1</f>
        <v>Certification of Program Income</v>
      </c>
      <c r="B1" s="695"/>
      <c r="C1" s="695"/>
      <c r="D1" s="695"/>
      <c r="E1" s="695"/>
      <c r="F1" s="695"/>
      <c r="G1" s="695"/>
      <c r="H1" s="695"/>
      <c r="I1" s="695"/>
      <c r="J1" s="695"/>
      <c r="K1" s="695"/>
      <c r="L1" s="695"/>
      <c r="M1" s="695"/>
      <c r="N1" s="695"/>
    </row>
    <row r="2" spans="1:14" s="275" customFormat="1">
      <c r="A2" s="751" t="s">
        <v>21</v>
      </c>
      <c r="B2" s="752"/>
      <c r="C2" s="752"/>
      <c r="D2" s="752"/>
      <c r="E2" s="752"/>
      <c r="F2" s="752"/>
      <c r="G2" s="752"/>
      <c r="H2" s="752"/>
      <c r="I2" s="752"/>
      <c r="J2" s="752"/>
      <c r="K2" s="752"/>
      <c r="L2" s="752"/>
      <c r="M2" s="752"/>
      <c r="N2" s="752"/>
    </row>
    <row r="3" spans="1:14" s="275" customFormat="1">
      <c r="A3" s="751" t="s">
        <v>376</v>
      </c>
      <c r="B3" s="752"/>
      <c r="C3" s="752"/>
      <c r="D3" s="752"/>
      <c r="E3" s="752"/>
      <c r="F3" s="752"/>
      <c r="G3" s="752"/>
      <c r="H3" s="752"/>
      <c r="I3" s="752"/>
      <c r="J3" s="752"/>
      <c r="K3" s="752"/>
      <c r="L3" s="752"/>
      <c r="M3" s="752"/>
      <c r="N3" s="752"/>
    </row>
    <row r="4" spans="1:14" s="275" customFormat="1">
      <c r="A4" s="751" t="s">
        <v>20</v>
      </c>
      <c r="B4" s="752"/>
      <c r="C4" s="752"/>
      <c r="D4" s="752"/>
      <c r="E4" s="752"/>
      <c r="F4" s="752"/>
      <c r="G4" s="752"/>
      <c r="H4" s="752"/>
      <c r="I4" s="752"/>
      <c r="J4" s="752"/>
      <c r="K4" s="752"/>
      <c r="L4" s="752"/>
      <c r="M4" s="752"/>
      <c r="N4" s="752"/>
    </row>
    <row r="5" spans="1:14" s="275" customFormat="1">
      <c r="A5" s="751" t="s">
        <v>286</v>
      </c>
      <c r="B5" s="752"/>
      <c r="C5" s="752"/>
      <c r="D5" s="752"/>
      <c r="E5" s="752"/>
      <c r="F5" s="752"/>
      <c r="G5" s="752"/>
      <c r="H5" s="752"/>
      <c r="I5" s="752"/>
      <c r="J5" s="752"/>
      <c r="K5" s="752"/>
      <c r="L5" s="752"/>
      <c r="M5" s="752"/>
      <c r="N5" s="752"/>
    </row>
    <row r="6" spans="1:14" s="275" customFormat="1">
      <c r="A6" s="314"/>
      <c r="B6" s="314"/>
      <c r="C6" s="314"/>
      <c r="D6" s="315"/>
      <c r="E6" s="314"/>
      <c r="F6" s="314"/>
      <c r="G6" s="314"/>
      <c r="H6" s="314"/>
      <c r="I6" s="316"/>
      <c r="J6" s="316"/>
      <c r="K6" s="297"/>
    </row>
    <row r="7" spans="1:14" s="275" customFormat="1" ht="15" customHeight="1">
      <c r="A7" s="820" t="s">
        <v>405</v>
      </c>
      <c r="B7" s="821"/>
      <c r="C7" s="821"/>
      <c r="D7" s="317"/>
      <c r="E7" s="822">
        <f>'PI Certification'!E12</f>
        <v>0</v>
      </c>
      <c r="F7" s="823"/>
      <c r="G7" s="823"/>
      <c r="H7" s="823"/>
      <c r="I7" s="823"/>
      <c r="J7" s="824"/>
      <c r="K7" s="318"/>
    </row>
    <row r="8" spans="1:14" s="275" customFormat="1">
      <c r="A8" s="798" t="s">
        <v>407</v>
      </c>
      <c r="B8" s="798"/>
      <c r="C8" s="799"/>
      <c r="D8" s="317"/>
      <c r="E8" s="800" t="str">
        <f>'PI Certification'!E15</f>
        <v xml:space="preserve">          </v>
      </c>
      <c r="F8" s="801"/>
      <c r="G8" s="801"/>
      <c r="H8" s="801"/>
      <c r="I8" s="801"/>
      <c r="J8" s="802"/>
      <c r="K8" s="318"/>
    </row>
    <row r="9" spans="1:14" s="275" customFormat="1">
      <c r="A9" s="798" t="s">
        <v>408</v>
      </c>
      <c r="B9" s="798"/>
      <c r="C9" s="799"/>
      <c r="D9" s="319"/>
      <c r="E9" s="803">
        <f ca="1">'PI Certification'!E16</f>
        <v>42613</v>
      </c>
      <c r="F9" s="803"/>
      <c r="G9" s="803"/>
      <c r="H9" s="803"/>
      <c r="I9" s="803"/>
      <c r="J9" s="804"/>
      <c r="K9" s="318"/>
    </row>
    <row r="10" spans="1:14" s="275" customFormat="1" ht="15" thickBot="1">
      <c r="A10" s="460"/>
      <c r="B10" s="320"/>
      <c r="C10" s="320"/>
      <c r="D10" s="320"/>
      <c r="E10" s="320"/>
      <c r="F10" s="320"/>
      <c r="G10" s="320"/>
      <c r="H10" s="320"/>
      <c r="I10" s="321"/>
      <c r="J10" s="321"/>
      <c r="K10" s="322"/>
    </row>
    <row r="11" spans="1:14" ht="15.75" customHeight="1" thickBot="1">
      <c r="A11" s="784" t="s">
        <v>423</v>
      </c>
      <c r="B11" s="785"/>
      <c r="C11" s="785"/>
      <c r="D11" s="785"/>
      <c r="E11" s="785"/>
      <c r="F11" s="785"/>
      <c r="G11" s="785"/>
      <c r="H11" s="785"/>
      <c r="I11" s="785"/>
      <c r="J11" s="785"/>
      <c r="K11" s="785"/>
      <c r="L11" s="785"/>
      <c r="M11" s="785"/>
      <c r="N11" s="786"/>
    </row>
    <row r="12" spans="1:14" s="275" customFormat="1" ht="9" customHeight="1" thickBot="1">
      <c r="A12" s="323"/>
      <c r="B12" s="323"/>
      <c r="C12" s="323"/>
      <c r="D12" s="323"/>
      <c r="E12" s="322"/>
      <c r="F12" s="322"/>
      <c r="G12" s="322"/>
      <c r="H12" s="322"/>
      <c r="I12" s="322"/>
      <c r="J12" s="322"/>
      <c r="K12" s="322"/>
    </row>
    <row r="13" spans="1:14" s="275" customFormat="1">
      <c r="A13" s="805" t="s">
        <v>424</v>
      </c>
      <c r="B13" s="806"/>
      <c r="C13" s="806"/>
      <c r="D13" s="324"/>
      <c r="E13" s="809"/>
      <c r="F13" s="810"/>
      <c r="G13" s="810"/>
      <c r="H13" s="810"/>
      <c r="I13" s="810"/>
      <c r="J13" s="810"/>
      <c r="K13" s="810"/>
      <c r="L13" s="810"/>
      <c r="M13" s="811"/>
    </row>
    <row r="14" spans="1:14" s="275" customFormat="1">
      <c r="A14" s="807"/>
      <c r="B14" s="807"/>
      <c r="C14" s="807"/>
      <c r="D14" s="461"/>
      <c r="E14" s="812"/>
      <c r="F14" s="813"/>
      <c r="G14" s="813"/>
      <c r="H14" s="813"/>
      <c r="I14" s="813"/>
      <c r="J14" s="813"/>
      <c r="K14" s="813"/>
      <c r="L14" s="813"/>
      <c r="M14" s="814"/>
    </row>
    <row r="15" spans="1:14" s="275" customFormat="1" ht="24" customHeight="1">
      <c r="A15" s="808"/>
      <c r="B15" s="808"/>
      <c r="C15" s="808"/>
      <c r="D15" s="461"/>
      <c r="E15" s="812"/>
      <c r="F15" s="813"/>
      <c r="G15" s="813"/>
      <c r="H15" s="813"/>
      <c r="I15" s="813"/>
      <c r="J15" s="813"/>
      <c r="K15" s="813"/>
      <c r="L15" s="813"/>
      <c r="M15" s="814"/>
    </row>
    <row r="16" spans="1:14" s="275" customFormat="1">
      <c r="A16" s="818"/>
      <c r="B16" s="818"/>
      <c r="C16" s="818"/>
      <c r="D16" s="819"/>
      <c r="E16" s="812"/>
      <c r="F16" s="813"/>
      <c r="G16" s="813"/>
      <c r="H16" s="813"/>
      <c r="I16" s="813"/>
      <c r="J16" s="813"/>
      <c r="K16" s="813"/>
      <c r="L16" s="813"/>
      <c r="M16" s="814"/>
    </row>
    <row r="17" spans="1:14" s="275" customFormat="1" ht="15" thickBot="1">
      <c r="A17" s="293"/>
      <c r="B17" s="293"/>
      <c r="C17" s="293"/>
      <c r="D17" s="461"/>
      <c r="E17" s="815"/>
      <c r="F17" s="816"/>
      <c r="G17" s="816"/>
      <c r="H17" s="816"/>
      <c r="I17" s="816"/>
      <c r="J17" s="816"/>
      <c r="K17" s="816"/>
      <c r="L17" s="816"/>
      <c r="M17" s="817"/>
    </row>
    <row r="18" spans="1:14" s="275" customFormat="1" ht="15" customHeight="1">
      <c r="A18" s="293"/>
      <c r="B18" s="293"/>
      <c r="C18" s="293"/>
      <c r="D18" s="461"/>
      <c r="E18" s="791" t="s">
        <v>425</v>
      </c>
      <c r="F18" s="792"/>
      <c r="G18" s="792"/>
      <c r="H18" s="792"/>
      <c r="I18" s="792"/>
      <c r="J18" s="792"/>
      <c r="K18" s="792"/>
      <c r="L18" s="792"/>
      <c r="M18" s="792"/>
    </row>
    <row r="19" spans="1:14" s="275" customFormat="1" ht="16.5" customHeight="1">
      <c r="A19" s="793" t="s">
        <v>426</v>
      </c>
      <c r="B19" s="793"/>
      <c r="C19" s="793"/>
      <c r="D19" s="793"/>
      <c r="E19" s="793"/>
      <c r="F19" s="793"/>
      <c r="G19" s="793"/>
      <c r="H19" s="793"/>
      <c r="I19" s="793"/>
      <c r="J19" s="793"/>
      <c r="K19" s="793"/>
      <c r="L19" s="793"/>
      <c r="M19" s="793"/>
      <c r="N19" s="793"/>
    </row>
    <row r="20" spans="1:14" s="275" customFormat="1" ht="16.5" customHeight="1">
      <c r="A20" s="794" t="s">
        <v>427</v>
      </c>
      <c r="B20" s="794"/>
      <c r="C20" s="794"/>
      <c r="D20" s="795"/>
      <c r="E20" s="778"/>
      <c r="F20" s="779"/>
      <c r="G20" s="779"/>
      <c r="H20" s="325"/>
      <c r="I20" s="780"/>
      <c r="J20" s="780"/>
      <c r="K20" s="291"/>
    </row>
    <row r="21" spans="1:14" s="275" customFormat="1" ht="16.5" customHeight="1">
      <c r="A21" s="794"/>
      <c r="B21" s="794"/>
      <c r="C21" s="794"/>
      <c r="D21" s="795"/>
      <c r="E21" s="781" t="s">
        <v>428</v>
      </c>
      <c r="F21" s="782"/>
      <c r="G21" s="783"/>
      <c r="H21" s="326"/>
      <c r="I21" s="781" t="s">
        <v>429</v>
      </c>
      <c r="J21" s="783"/>
      <c r="K21" s="291"/>
    </row>
    <row r="22" spans="1:14" s="275" customFormat="1" ht="16.5" customHeight="1">
      <c r="A22" s="794"/>
      <c r="B22" s="794"/>
      <c r="C22" s="794"/>
      <c r="D22" s="795"/>
      <c r="E22" s="778"/>
      <c r="F22" s="779"/>
      <c r="G22" s="779"/>
      <c r="H22" s="459"/>
      <c r="I22" s="780"/>
      <c r="J22" s="780"/>
      <c r="K22" s="291"/>
    </row>
    <row r="23" spans="1:14" s="275" customFormat="1" ht="16.5" customHeight="1">
      <c r="A23" s="794"/>
      <c r="B23" s="794"/>
      <c r="C23" s="794"/>
      <c r="D23" s="795"/>
      <c r="E23" s="781" t="s">
        <v>428</v>
      </c>
      <c r="F23" s="782"/>
      <c r="G23" s="783"/>
      <c r="H23" s="459"/>
      <c r="I23" s="781" t="s">
        <v>429</v>
      </c>
      <c r="J23" s="783"/>
      <c r="K23" s="291"/>
    </row>
    <row r="24" spans="1:14" s="275" customFormat="1" ht="16.5" customHeight="1">
      <c r="A24" s="794"/>
      <c r="B24" s="794"/>
      <c r="C24" s="794"/>
      <c r="D24" s="795"/>
      <c r="E24" s="778"/>
      <c r="F24" s="779"/>
      <c r="G24" s="779"/>
      <c r="H24" s="459"/>
      <c r="I24" s="780"/>
      <c r="J24" s="780"/>
      <c r="K24" s="291"/>
    </row>
    <row r="25" spans="1:14" s="275" customFormat="1" ht="16.5" customHeight="1">
      <c r="A25" s="794"/>
      <c r="B25" s="794"/>
      <c r="C25" s="794"/>
      <c r="D25" s="795"/>
      <c r="E25" s="781" t="s">
        <v>428</v>
      </c>
      <c r="F25" s="782"/>
      <c r="G25" s="783"/>
      <c r="H25" s="459"/>
      <c r="I25" s="781" t="s">
        <v>429</v>
      </c>
      <c r="J25" s="783"/>
      <c r="K25" s="291"/>
    </row>
    <row r="26" spans="1:14" s="275" customFormat="1" ht="16.5" customHeight="1">
      <c r="A26" s="794"/>
      <c r="B26" s="794"/>
      <c r="C26" s="794"/>
      <c r="D26" s="795"/>
      <c r="E26" s="778"/>
      <c r="F26" s="779"/>
      <c r="G26" s="779"/>
      <c r="H26" s="459"/>
      <c r="I26" s="780"/>
      <c r="J26" s="780"/>
      <c r="K26" s="291"/>
    </row>
    <row r="27" spans="1:14" s="275" customFormat="1" ht="16.5" customHeight="1">
      <c r="A27" s="794"/>
      <c r="B27" s="794"/>
      <c r="C27" s="794"/>
      <c r="D27" s="795"/>
      <c r="E27" s="781" t="s">
        <v>428</v>
      </c>
      <c r="F27" s="782"/>
      <c r="G27" s="783"/>
      <c r="H27" s="459"/>
      <c r="I27" s="781" t="s">
        <v>429</v>
      </c>
      <c r="J27" s="783"/>
      <c r="K27" s="291"/>
    </row>
    <row r="28" spans="1:14" s="275" customFormat="1" ht="16.5" customHeight="1">
      <c r="A28" s="794"/>
      <c r="B28" s="794"/>
      <c r="C28" s="794"/>
      <c r="D28" s="795"/>
      <c r="E28" s="778"/>
      <c r="F28" s="779"/>
      <c r="G28" s="779"/>
      <c r="H28" s="459"/>
      <c r="I28" s="780"/>
      <c r="J28" s="780"/>
      <c r="K28" s="291"/>
    </row>
    <row r="29" spans="1:14" s="275" customFormat="1" ht="16.5" customHeight="1">
      <c r="A29" s="794"/>
      <c r="B29" s="794"/>
      <c r="C29" s="794"/>
      <c r="D29" s="795"/>
      <c r="E29" s="781" t="s">
        <v>428</v>
      </c>
      <c r="F29" s="782"/>
      <c r="G29" s="783"/>
      <c r="H29" s="459"/>
      <c r="I29" s="781" t="s">
        <v>429</v>
      </c>
      <c r="J29" s="783"/>
      <c r="K29" s="291"/>
    </row>
    <row r="30" spans="1:14" s="275" customFormat="1" ht="16.5" customHeight="1">
      <c r="A30" s="794"/>
      <c r="B30" s="794"/>
      <c r="C30" s="794"/>
      <c r="D30" s="795"/>
      <c r="E30" s="778"/>
      <c r="F30" s="779"/>
      <c r="G30" s="779"/>
      <c r="H30" s="459"/>
      <c r="I30" s="780"/>
      <c r="J30" s="780"/>
      <c r="K30" s="291"/>
    </row>
    <row r="31" spans="1:14" s="275" customFormat="1" ht="16.5" customHeight="1">
      <c r="A31" s="796"/>
      <c r="B31" s="796"/>
      <c r="C31" s="796"/>
      <c r="D31" s="797"/>
      <c r="E31" s="781" t="s">
        <v>428</v>
      </c>
      <c r="F31" s="782"/>
      <c r="G31" s="783"/>
      <c r="H31" s="459"/>
      <c r="I31" s="781" t="s">
        <v>429</v>
      </c>
      <c r="J31" s="783"/>
      <c r="K31" s="291"/>
    </row>
    <row r="32" spans="1:14" s="275" customFormat="1" ht="7.5" customHeight="1" thickBot="1">
      <c r="A32" s="459"/>
      <c r="B32" s="459"/>
      <c r="C32" s="459"/>
      <c r="D32" s="327"/>
      <c r="E32" s="459"/>
      <c r="F32" s="459"/>
      <c r="G32" s="459"/>
      <c r="H32" s="459"/>
      <c r="I32" s="459"/>
      <c r="J32" s="459"/>
      <c r="K32" s="291"/>
    </row>
    <row r="33" spans="1:14" ht="15" customHeight="1" thickBot="1">
      <c r="A33" s="784" t="s">
        <v>430</v>
      </c>
      <c r="B33" s="785"/>
      <c r="C33" s="785"/>
      <c r="D33" s="785"/>
      <c r="E33" s="785"/>
      <c r="F33" s="785"/>
      <c r="G33" s="785"/>
      <c r="H33" s="785"/>
      <c r="I33" s="785"/>
      <c r="J33" s="785"/>
      <c r="K33" s="785"/>
      <c r="L33" s="785"/>
      <c r="M33" s="785"/>
      <c r="N33" s="786"/>
    </row>
    <row r="34" spans="1:14" s="275" customFormat="1" ht="7.5" customHeight="1">
      <c r="A34" s="328"/>
      <c r="B34" s="328"/>
      <c r="C34" s="328"/>
      <c r="D34" s="328"/>
      <c r="E34" s="328"/>
      <c r="F34" s="328"/>
      <c r="G34" s="328"/>
      <c r="H34" s="328"/>
      <c r="I34" s="328"/>
      <c r="J34" s="328"/>
      <c r="K34" s="298"/>
    </row>
    <row r="35" spans="1:14">
      <c r="A35" s="787" t="s">
        <v>431</v>
      </c>
      <c r="B35" s="788"/>
      <c r="C35" s="788"/>
      <c r="D35" s="788"/>
      <c r="E35" s="789">
        <f>IF('PI Certification'!E19=M58,'PI Certification'!E19,"Total Expense Does Not Agree to Total Revenue")</f>
        <v>0</v>
      </c>
      <c r="F35" s="790"/>
      <c r="G35" s="790"/>
      <c r="H35" s="790"/>
      <c r="I35" s="790"/>
      <c r="J35" s="790"/>
      <c r="K35" s="790"/>
      <c r="L35" s="329"/>
      <c r="M35" s="329"/>
      <c r="N35" s="329"/>
    </row>
    <row r="36" spans="1:14" s="275" customFormat="1" ht="47.25" customHeight="1">
      <c r="A36" s="771" t="s">
        <v>432</v>
      </c>
      <c r="B36" s="772"/>
      <c r="C36" s="772"/>
      <c r="D36" s="772"/>
      <c r="E36" s="772"/>
      <c r="F36" s="772"/>
      <c r="G36" s="772"/>
      <c r="H36" s="772"/>
      <c r="I36" s="772"/>
      <c r="J36" s="772"/>
      <c r="K36" s="772"/>
      <c r="L36" s="772"/>
      <c r="M36" s="772"/>
      <c r="N36" s="772"/>
    </row>
    <row r="37" spans="1:14" s="275" customFormat="1" ht="30" customHeight="1">
      <c r="A37" s="301"/>
      <c r="B37" s="773" t="s">
        <v>433</v>
      </c>
      <c r="C37" s="774"/>
      <c r="D37" s="775"/>
      <c r="E37" s="776" t="s">
        <v>434</v>
      </c>
      <c r="F37" s="775"/>
      <c r="G37" s="774" t="s">
        <v>435</v>
      </c>
      <c r="H37" s="774"/>
      <c r="I37" s="776" t="s">
        <v>436</v>
      </c>
      <c r="J37" s="775"/>
      <c r="K37" s="776" t="s">
        <v>52</v>
      </c>
      <c r="L37" s="775"/>
      <c r="M37" s="773" t="s">
        <v>437</v>
      </c>
      <c r="N37" s="777"/>
    </row>
    <row r="38" spans="1:14" s="275" customFormat="1">
      <c r="A38" s="766" t="s">
        <v>438</v>
      </c>
      <c r="B38" s="330" t="s">
        <v>439</v>
      </c>
      <c r="C38" s="331"/>
      <c r="D38" s="332"/>
      <c r="E38" s="762">
        <f>+'PI Code 100'!C$24</f>
        <v>0</v>
      </c>
      <c r="F38" s="769"/>
      <c r="G38" s="762">
        <f>+'PI Code 100'!D24</f>
        <v>0</v>
      </c>
      <c r="H38" s="763"/>
      <c r="I38" s="762">
        <f>+'PI Code 100'!E24</f>
        <v>0</v>
      </c>
      <c r="J38" s="763"/>
      <c r="K38" s="762">
        <f>+'PI Code 100'!F24</f>
        <v>0</v>
      </c>
      <c r="L38" s="763"/>
      <c r="M38" s="764">
        <f>SUM(E38:L38)</f>
        <v>0</v>
      </c>
      <c r="N38" s="765"/>
    </row>
    <row r="39" spans="1:14" s="275" customFormat="1">
      <c r="A39" s="767"/>
      <c r="B39" s="330" t="s">
        <v>440</v>
      </c>
      <c r="C39" s="331"/>
      <c r="D39" s="332"/>
      <c r="E39" s="762">
        <f>+'PI Code 200'!C$24</f>
        <v>0</v>
      </c>
      <c r="F39" s="769"/>
      <c r="G39" s="762">
        <f>+'PI Code 200'!D$24</f>
        <v>0</v>
      </c>
      <c r="H39" s="769"/>
      <c r="I39" s="762">
        <f>+'PI Code 200'!E$24</f>
        <v>0</v>
      </c>
      <c r="J39" s="769"/>
      <c r="K39" s="762">
        <f>+'PI Code 200'!F$24</f>
        <v>0</v>
      </c>
      <c r="L39" s="769"/>
      <c r="M39" s="764">
        <f t="shared" ref="M39:M58" si="0">SUM(E39:L39)</f>
        <v>0</v>
      </c>
      <c r="N39" s="765"/>
    </row>
    <row r="40" spans="1:14" s="275" customFormat="1">
      <c r="A40" s="767"/>
      <c r="B40" s="330" t="s">
        <v>441</v>
      </c>
      <c r="C40" s="331"/>
      <c r="D40" s="332"/>
      <c r="E40" s="762">
        <f>+'PI Code 300'!C$24</f>
        <v>0</v>
      </c>
      <c r="F40" s="769"/>
      <c r="G40" s="762">
        <f>+'PI Code 300'!D$24</f>
        <v>0</v>
      </c>
      <c r="H40" s="769"/>
      <c r="I40" s="762">
        <f>+'PI Code 300'!E$24</f>
        <v>0</v>
      </c>
      <c r="J40" s="769"/>
      <c r="K40" s="762">
        <f>+'PI Code 300'!F$24</f>
        <v>0</v>
      </c>
      <c r="L40" s="769"/>
      <c r="M40" s="764">
        <f t="shared" si="0"/>
        <v>0</v>
      </c>
      <c r="N40" s="765"/>
    </row>
    <row r="41" spans="1:14" s="275" customFormat="1">
      <c r="A41" s="767"/>
      <c r="B41" s="330" t="s">
        <v>442</v>
      </c>
      <c r="C41" s="331"/>
      <c r="D41" s="332"/>
      <c r="E41" s="762">
        <f>+'PI Code 400'!C$24</f>
        <v>0</v>
      </c>
      <c r="F41" s="769"/>
      <c r="G41" s="762">
        <f>+'PI Code 400'!D$24</f>
        <v>0</v>
      </c>
      <c r="H41" s="769"/>
      <c r="I41" s="762">
        <f>+'PI Code 400'!E$24</f>
        <v>0</v>
      </c>
      <c r="J41" s="769"/>
      <c r="K41" s="762">
        <f>+'PI Code 400'!F$24</f>
        <v>0</v>
      </c>
      <c r="L41" s="769"/>
      <c r="M41" s="764">
        <f t="shared" si="0"/>
        <v>0</v>
      </c>
      <c r="N41" s="765"/>
    </row>
    <row r="42" spans="1:14" s="275" customFormat="1">
      <c r="A42" s="767"/>
      <c r="B42" s="330" t="s">
        <v>443</v>
      </c>
      <c r="C42" s="331"/>
      <c r="D42" s="332"/>
      <c r="E42" s="762">
        <f>+'PI Code 500'!C$24</f>
        <v>0</v>
      </c>
      <c r="F42" s="769"/>
      <c r="G42" s="762">
        <f>+'PI Code 500'!D$24</f>
        <v>0</v>
      </c>
      <c r="H42" s="769"/>
      <c r="I42" s="762">
        <f>+'PI Code 500'!E$24</f>
        <v>0</v>
      </c>
      <c r="J42" s="769"/>
      <c r="K42" s="762">
        <f>+'PI Code 500'!F$24</f>
        <v>0</v>
      </c>
      <c r="L42" s="769"/>
      <c r="M42" s="764">
        <f t="shared" si="0"/>
        <v>0</v>
      </c>
      <c r="N42" s="765"/>
    </row>
    <row r="43" spans="1:14" s="275" customFormat="1">
      <c r="A43" s="767"/>
      <c r="B43" s="330" t="s">
        <v>444</v>
      </c>
      <c r="C43" s="331"/>
      <c r="D43" s="332"/>
      <c r="E43" s="762">
        <f>+'PI Code 600'!C$24</f>
        <v>0</v>
      </c>
      <c r="F43" s="769"/>
      <c r="G43" s="762">
        <f>+'PI Code 600'!D$24</f>
        <v>0</v>
      </c>
      <c r="H43" s="769"/>
      <c r="I43" s="762">
        <f>+'PI Code 600'!E$24</f>
        <v>0</v>
      </c>
      <c r="J43" s="769"/>
      <c r="K43" s="762">
        <f>+'PI Code 600'!F$24</f>
        <v>0</v>
      </c>
      <c r="L43" s="769"/>
      <c r="M43" s="764">
        <f t="shared" si="0"/>
        <v>0</v>
      </c>
      <c r="N43" s="765"/>
    </row>
    <row r="44" spans="1:14" s="275" customFormat="1">
      <c r="A44" s="767"/>
      <c r="B44" s="330" t="s">
        <v>445</v>
      </c>
      <c r="C44" s="331"/>
      <c r="D44" s="332"/>
      <c r="E44" s="762">
        <f>+'PI Code 700'!C$24</f>
        <v>0</v>
      </c>
      <c r="F44" s="769"/>
      <c r="G44" s="762">
        <f>+'PI Code 700'!D$24</f>
        <v>0</v>
      </c>
      <c r="H44" s="769"/>
      <c r="I44" s="762">
        <f>+'PI Code 700'!E$24</f>
        <v>0</v>
      </c>
      <c r="J44" s="769"/>
      <c r="K44" s="762">
        <f>+'PI Code 700'!F$24</f>
        <v>0</v>
      </c>
      <c r="L44" s="769"/>
      <c r="M44" s="764">
        <f t="shared" si="0"/>
        <v>0</v>
      </c>
      <c r="N44" s="765"/>
    </row>
    <row r="45" spans="1:14" s="275" customFormat="1">
      <c r="A45" s="767"/>
      <c r="B45" s="330" t="s">
        <v>446</v>
      </c>
      <c r="C45" s="331"/>
      <c r="D45" s="332"/>
      <c r="E45" s="762">
        <f>+'PI Code 800'!C$24</f>
        <v>0</v>
      </c>
      <c r="F45" s="769"/>
      <c r="G45" s="762">
        <f>+'PI Code 800'!D$24</f>
        <v>0</v>
      </c>
      <c r="H45" s="769"/>
      <c r="I45" s="762">
        <f>+'PI Code 800'!E$24</f>
        <v>0</v>
      </c>
      <c r="J45" s="769"/>
      <c r="K45" s="762">
        <f>+'PI Code 800'!F$24</f>
        <v>0</v>
      </c>
      <c r="L45" s="769"/>
      <c r="M45" s="764">
        <f t="shared" si="0"/>
        <v>0</v>
      </c>
      <c r="N45" s="765"/>
    </row>
    <row r="46" spans="1:14" s="275" customFormat="1">
      <c r="A46" s="767"/>
      <c r="B46" s="330" t="s">
        <v>447</v>
      </c>
      <c r="C46" s="331"/>
      <c r="D46" s="332"/>
      <c r="E46" s="762">
        <f>+'PI Code 900'!C$24</f>
        <v>0</v>
      </c>
      <c r="F46" s="769"/>
      <c r="G46" s="762">
        <f>+'PI Code 900'!D$24</f>
        <v>0</v>
      </c>
      <c r="H46" s="769"/>
      <c r="I46" s="762">
        <f>+'PI Code 900'!E$24</f>
        <v>0</v>
      </c>
      <c r="J46" s="769"/>
      <c r="K46" s="762">
        <f>+'PI Code 900'!F$24</f>
        <v>0</v>
      </c>
      <c r="L46" s="769"/>
      <c r="M46" s="764">
        <f t="shared" si="0"/>
        <v>0</v>
      </c>
      <c r="N46" s="765"/>
    </row>
    <row r="47" spans="1:14" s="275" customFormat="1">
      <c r="A47" s="770"/>
      <c r="B47" s="333" t="s">
        <v>448</v>
      </c>
      <c r="C47" s="334"/>
      <c r="D47" s="335"/>
      <c r="E47" s="759">
        <f>SUM(E38:F46)</f>
        <v>0</v>
      </c>
      <c r="F47" s="760"/>
      <c r="G47" s="759">
        <f t="shared" ref="G47" si="1">SUM(G38:H46)</f>
        <v>0</v>
      </c>
      <c r="H47" s="761"/>
      <c r="I47" s="759">
        <f t="shared" ref="I47" si="2">SUM(I38:J46)</f>
        <v>0</v>
      </c>
      <c r="J47" s="760"/>
      <c r="K47" s="759">
        <f t="shared" ref="K47" si="3">SUM(K38:L46)</f>
        <v>0</v>
      </c>
      <c r="L47" s="760"/>
      <c r="M47" s="759">
        <f t="shared" ref="M47" si="4">SUM(M38:N46)</f>
        <v>0</v>
      </c>
      <c r="N47" s="760"/>
    </row>
    <row r="48" spans="1:14" s="275" customFormat="1" ht="15" customHeight="1">
      <c r="A48" s="766" t="s">
        <v>449</v>
      </c>
      <c r="B48" s="330" t="s">
        <v>439</v>
      </c>
      <c r="C48" s="331"/>
      <c r="D48" s="332"/>
      <c r="E48" s="762">
        <f>+'PI Code 100'!C32</f>
        <v>0</v>
      </c>
      <c r="F48" s="763"/>
      <c r="G48" s="762">
        <f>+'PI Code 100'!D32</f>
        <v>0</v>
      </c>
      <c r="H48" s="763"/>
      <c r="I48" s="762">
        <f>+'PI Code 100'!E32</f>
        <v>0</v>
      </c>
      <c r="J48" s="763"/>
      <c r="K48" s="762">
        <f>+'PI Code 100'!F32</f>
        <v>0</v>
      </c>
      <c r="L48" s="763"/>
      <c r="M48" s="764">
        <f t="shared" si="0"/>
        <v>0</v>
      </c>
      <c r="N48" s="765"/>
    </row>
    <row r="49" spans="1:17" s="275" customFormat="1">
      <c r="A49" s="767"/>
      <c r="B49" s="330" t="s">
        <v>440</v>
      </c>
      <c r="C49" s="331"/>
      <c r="D49" s="332"/>
      <c r="E49" s="762">
        <f>+'PI Code 200'!C$32</f>
        <v>0</v>
      </c>
      <c r="F49" s="763"/>
      <c r="G49" s="762">
        <f>+'PI Code 200'!D$32</f>
        <v>0</v>
      </c>
      <c r="H49" s="763"/>
      <c r="I49" s="762">
        <f>+'PI Code 200'!E$32</f>
        <v>0</v>
      </c>
      <c r="J49" s="763"/>
      <c r="K49" s="762">
        <f>+'PI Code 200'!F$32</f>
        <v>0</v>
      </c>
      <c r="L49" s="763"/>
      <c r="M49" s="764">
        <f t="shared" si="0"/>
        <v>0</v>
      </c>
      <c r="N49" s="765"/>
    </row>
    <row r="50" spans="1:17" s="275" customFormat="1">
      <c r="A50" s="767"/>
      <c r="B50" s="330" t="s">
        <v>441</v>
      </c>
      <c r="C50" s="331"/>
      <c r="D50" s="332"/>
      <c r="E50" s="762">
        <f>+'PI Code 300'!C$32</f>
        <v>0</v>
      </c>
      <c r="F50" s="763"/>
      <c r="G50" s="762">
        <f>+'PI Code 300'!D$32</f>
        <v>0</v>
      </c>
      <c r="H50" s="763"/>
      <c r="I50" s="762">
        <f>+'PI Code 300'!E$32</f>
        <v>0</v>
      </c>
      <c r="J50" s="763"/>
      <c r="K50" s="762">
        <f>+'PI Code 300'!F$32</f>
        <v>0</v>
      </c>
      <c r="L50" s="763"/>
      <c r="M50" s="764">
        <f t="shared" si="0"/>
        <v>0</v>
      </c>
      <c r="N50" s="765"/>
    </row>
    <row r="51" spans="1:17" s="275" customFormat="1">
      <c r="A51" s="767"/>
      <c r="B51" s="330" t="s">
        <v>442</v>
      </c>
      <c r="C51" s="331"/>
      <c r="D51" s="332"/>
      <c r="E51" s="762">
        <f>+'PI Code 400'!C$32</f>
        <v>0</v>
      </c>
      <c r="F51" s="763"/>
      <c r="G51" s="762">
        <f>+'PI Code 400'!D$32</f>
        <v>0</v>
      </c>
      <c r="H51" s="763"/>
      <c r="I51" s="762">
        <f>+'PI Code 400'!E$32</f>
        <v>0</v>
      </c>
      <c r="J51" s="763"/>
      <c r="K51" s="762">
        <f>+'PI Code 400'!F$32</f>
        <v>0</v>
      </c>
      <c r="L51" s="763"/>
      <c r="M51" s="764">
        <f t="shared" si="0"/>
        <v>0</v>
      </c>
      <c r="N51" s="765"/>
    </row>
    <row r="52" spans="1:17" s="275" customFormat="1">
      <c r="A52" s="767"/>
      <c r="B52" s="330" t="s">
        <v>443</v>
      </c>
      <c r="C52" s="331"/>
      <c r="D52" s="332"/>
      <c r="E52" s="762">
        <f>+'PI Code 500'!C$32</f>
        <v>0</v>
      </c>
      <c r="F52" s="763"/>
      <c r="G52" s="762">
        <f>+'PI Code 500'!D$32</f>
        <v>0</v>
      </c>
      <c r="H52" s="763"/>
      <c r="I52" s="762">
        <f>+'PI Code 500'!E$32</f>
        <v>0</v>
      </c>
      <c r="J52" s="763"/>
      <c r="K52" s="762">
        <f>+'PI Code 500'!F$32</f>
        <v>0</v>
      </c>
      <c r="L52" s="763"/>
      <c r="M52" s="764">
        <f t="shared" si="0"/>
        <v>0</v>
      </c>
      <c r="N52" s="765"/>
    </row>
    <row r="53" spans="1:17" s="275" customFormat="1">
      <c r="A53" s="767"/>
      <c r="B53" s="330" t="s">
        <v>444</v>
      </c>
      <c r="C53" s="331"/>
      <c r="D53" s="332"/>
      <c r="E53" s="762">
        <f>+'PI Code 600'!C$32</f>
        <v>0</v>
      </c>
      <c r="F53" s="763"/>
      <c r="G53" s="762">
        <f>+'PI Code 600'!D$32</f>
        <v>0</v>
      </c>
      <c r="H53" s="763"/>
      <c r="I53" s="762">
        <f>+'PI Code 600'!E$32</f>
        <v>0</v>
      </c>
      <c r="J53" s="763"/>
      <c r="K53" s="762">
        <f>+'PI Code 600'!F$32</f>
        <v>0</v>
      </c>
      <c r="L53" s="763"/>
      <c r="M53" s="764">
        <f t="shared" si="0"/>
        <v>0</v>
      </c>
      <c r="N53" s="765"/>
    </row>
    <row r="54" spans="1:17" s="275" customFormat="1">
      <c r="A54" s="767"/>
      <c r="B54" s="330" t="s">
        <v>445</v>
      </c>
      <c r="C54" s="331"/>
      <c r="D54" s="332"/>
      <c r="E54" s="762">
        <f>+'PI Code 700'!C$32</f>
        <v>0</v>
      </c>
      <c r="F54" s="763"/>
      <c r="G54" s="762">
        <f>+'PI Code 700'!D$32</f>
        <v>0</v>
      </c>
      <c r="H54" s="763"/>
      <c r="I54" s="762">
        <f>+'PI Code 700'!E$32</f>
        <v>0</v>
      </c>
      <c r="J54" s="763"/>
      <c r="K54" s="762">
        <f>+'PI Code 700'!F$32</f>
        <v>0</v>
      </c>
      <c r="L54" s="763"/>
      <c r="M54" s="764">
        <f t="shared" si="0"/>
        <v>0</v>
      </c>
      <c r="N54" s="765"/>
    </row>
    <row r="55" spans="1:17" s="275" customFormat="1">
      <c r="A55" s="767"/>
      <c r="B55" s="330" t="s">
        <v>446</v>
      </c>
      <c r="C55" s="331"/>
      <c r="D55" s="332"/>
      <c r="E55" s="762">
        <f>+'PI Code 800'!C$32</f>
        <v>0</v>
      </c>
      <c r="F55" s="763"/>
      <c r="G55" s="762">
        <f>+'PI Code 800'!D$32</f>
        <v>0</v>
      </c>
      <c r="H55" s="763"/>
      <c r="I55" s="762">
        <f>+'PI Code 800'!E$32</f>
        <v>0</v>
      </c>
      <c r="J55" s="763"/>
      <c r="K55" s="762">
        <f>+'PI Code 800'!F$32</f>
        <v>0</v>
      </c>
      <c r="L55" s="763"/>
      <c r="M55" s="764">
        <f t="shared" si="0"/>
        <v>0</v>
      </c>
      <c r="N55" s="765"/>
    </row>
    <row r="56" spans="1:17" s="275" customFormat="1">
      <c r="A56" s="767"/>
      <c r="B56" s="330" t="s">
        <v>447</v>
      </c>
      <c r="C56" s="331"/>
      <c r="D56" s="332"/>
      <c r="E56" s="762">
        <f>+'PI Code 900'!C$32</f>
        <v>0</v>
      </c>
      <c r="F56" s="763"/>
      <c r="G56" s="762">
        <f>+'PI Code 900'!D$32</f>
        <v>0</v>
      </c>
      <c r="H56" s="763"/>
      <c r="I56" s="762">
        <f>+'PI Code 900'!E$32</f>
        <v>0</v>
      </c>
      <c r="J56" s="763"/>
      <c r="K56" s="762">
        <f>+'PI Code 900'!F$32</f>
        <v>0</v>
      </c>
      <c r="L56" s="763"/>
      <c r="M56" s="764">
        <f t="shared" si="0"/>
        <v>0</v>
      </c>
      <c r="N56" s="765"/>
    </row>
    <row r="57" spans="1:17" s="275" customFormat="1">
      <c r="A57" s="768"/>
      <c r="B57" s="333" t="s">
        <v>450</v>
      </c>
      <c r="C57" s="334"/>
      <c r="D57" s="335"/>
      <c r="E57" s="759">
        <f>SUM(E48:F56)</f>
        <v>0</v>
      </c>
      <c r="F57" s="760"/>
      <c r="G57" s="759">
        <f t="shared" ref="G57" si="5">SUM(G48:H56)</f>
        <v>0</v>
      </c>
      <c r="H57" s="761"/>
      <c r="I57" s="759">
        <f t="shared" ref="I57" si="6">SUM(I48:J56)</f>
        <v>0</v>
      </c>
      <c r="J57" s="760"/>
      <c r="K57" s="759">
        <f t="shared" ref="K57" si="7">SUM(K48:L56)</f>
        <v>0</v>
      </c>
      <c r="L57" s="760"/>
      <c r="M57" s="759">
        <f t="shared" si="0"/>
        <v>0</v>
      </c>
      <c r="N57" s="760"/>
    </row>
    <row r="58" spans="1:17" s="275" customFormat="1">
      <c r="A58" s="336"/>
      <c r="B58" s="756" t="s">
        <v>451</v>
      </c>
      <c r="C58" s="757"/>
      <c r="D58" s="758"/>
      <c r="E58" s="759">
        <f>+E47+E57</f>
        <v>0</v>
      </c>
      <c r="F58" s="760"/>
      <c r="G58" s="759">
        <f t="shared" ref="G58" si="8">+G47+G57</f>
        <v>0</v>
      </c>
      <c r="H58" s="761"/>
      <c r="I58" s="759">
        <f t="shared" ref="I58" si="9">+I47+I57</f>
        <v>0</v>
      </c>
      <c r="J58" s="760"/>
      <c r="K58" s="759">
        <f t="shared" ref="K58" si="10">+K47+K57</f>
        <v>0</v>
      </c>
      <c r="L58" s="760"/>
      <c r="M58" s="759">
        <f t="shared" si="0"/>
        <v>0</v>
      </c>
      <c r="N58" s="760"/>
    </row>
    <row r="59" spans="1:17" s="275" customFormat="1" ht="7.5" customHeight="1">
      <c r="A59" s="301"/>
      <c r="B59" s="337"/>
      <c r="C59" s="337"/>
      <c r="D59" s="337"/>
      <c r="E59" s="301"/>
      <c r="F59" s="301"/>
      <c r="G59" s="301"/>
      <c r="H59" s="301"/>
    </row>
    <row r="60" spans="1:17" s="311" customFormat="1"/>
    <row r="61" spans="1:17" s="311" customFormat="1">
      <c r="D61" s="276"/>
      <c r="E61" s="276"/>
      <c r="F61" s="276"/>
      <c r="G61" s="276"/>
      <c r="H61" s="276"/>
      <c r="I61" s="276"/>
      <c r="J61" s="276"/>
      <c r="K61" s="276"/>
      <c r="L61" s="276"/>
      <c r="M61" s="276"/>
      <c r="N61" s="276"/>
      <c r="O61" s="276"/>
      <c r="P61" s="276"/>
      <c r="Q61" s="276"/>
    </row>
    <row r="62" spans="1:17" s="276" customFormat="1"/>
  </sheetData>
  <sheetProtection formatCells="0" selectLockedCells="1"/>
  <mergeCells count="160">
    <mergeCell ref="A8:C8"/>
    <mergeCell ref="E8:J8"/>
    <mergeCell ref="A9:C9"/>
    <mergeCell ref="E9:J9"/>
    <mergeCell ref="A11:N11"/>
    <mergeCell ref="A13:C15"/>
    <mergeCell ref="E13:M17"/>
    <mergeCell ref="A16:D16"/>
    <mergeCell ref="A1:N1"/>
    <mergeCell ref="A2:N2"/>
    <mergeCell ref="A3:N3"/>
    <mergeCell ref="A4:N4"/>
    <mergeCell ref="A5:N5"/>
    <mergeCell ref="A7:C7"/>
    <mergeCell ref="E7:J7"/>
    <mergeCell ref="E18:M18"/>
    <mergeCell ref="A19:N19"/>
    <mergeCell ref="A20:D31"/>
    <mergeCell ref="E20:G20"/>
    <mergeCell ref="I20:J20"/>
    <mergeCell ref="E21:G21"/>
    <mergeCell ref="I21:J21"/>
    <mergeCell ref="E22:G22"/>
    <mergeCell ref="I22:J22"/>
    <mergeCell ref="E23:G23"/>
    <mergeCell ref="E27:G27"/>
    <mergeCell ref="I27:J27"/>
    <mergeCell ref="E28:G28"/>
    <mergeCell ref="I28:J28"/>
    <mergeCell ref="E29:G29"/>
    <mergeCell ref="I29:J29"/>
    <mergeCell ref="I23:J23"/>
    <mergeCell ref="E24:G24"/>
    <mergeCell ref="I24:J24"/>
    <mergeCell ref="E25:G25"/>
    <mergeCell ref="I25:J25"/>
    <mergeCell ref="E26:G26"/>
    <mergeCell ref="I26:J26"/>
    <mergeCell ref="A36:N36"/>
    <mergeCell ref="B37:D37"/>
    <mergeCell ref="E37:F37"/>
    <mergeCell ref="G37:H37"/>
    <mergeCell ref="I37:J37"/>
    <mergeCell ref="K37:L37"/>
    <mergeCell ref="M37:N37"/>
    <mergeCell ref="E30:G30"/>
    <mergeCell ref="I30:J30"/>
    <mergeCell ref="E31:G31"/>
    <mergeCell ref="I31:J31"/>
    <mergeCell ref="A33:N33"/>
    <mergeCell ref="A35:D35"/>
    <mergeCell ref="E35:K35"/>
    <mergeCell ref="M39:N39"/>
    <mergeCell ref="E40:F40"/>
    <mergeCell ref="G40:H40"/>
    <mergeCell ref="I40:J40"/>
    <mergeCell ref="K40:L40"/>
    <mergeCell ref="M40:N40"/>
    <mergeCell ref="A38:A47"/>
    <mergeCell ref="E38:F38"/>
    <mergeCell ref="G38:H38"/>
    <mergeCell ref="I38:J38"/>
    <mergeCell ref="K38:L38"/>
    <mergeCell ref="M38:N38"/>
    <mergeCell ref="E39:F39"/>
    <mergeCell ref="G39:H39"/>
    <mergeCell ref="I39:J39"/>
    <mergeCell ref="K39:L39"/>
    <mergeCell ref="E41:F41"/>
    <mergeCell ref="G41:H41"/>
    <mergeCell ref="I41:J41"/>
    <mergeCell ref="K41:L41"/>
    <mergeCell ref="M41:N41"/>
    <mergeCell ref="E42:F42"/>
    <mergeCell ref="G42:H42"/>
    <mergeCell ref="I42:J42"/>
    <mergeCell ref="K42:L42"/>
    <mergeCell ref="M42:N42"/>
    <mergeCell ref="M45:N45"/>
    <mergeCell ref="E46:F46"/>
    <mergeCell ref="G46:H46"/>
    <mergeCell ref="I46:J46"/>
    <mergeCell ref="K46:L46"/>
    <mergeCell ref="M46:N46"/>
    <mergeCell ref="E43:F43"/>
    <mergeCell ref="G43:H43"/>
    <mergeCell ref="I43:J43"/>
    <mergeCell ref="K43:L43"/>
    <mergeCell ref="M43:N43"/>
    <mergeCell ref="E44:F44"/>
    <mergeCell ref="G44:H44"/>
    <mergeCell ref="I44:J44"/>
    <mergeCell ref="K44:L44"/>
    <mergeCell ref="M44:N44"/>
    <mergeCell ref="A48:A57"/>
    <mergeCell ref="E48:F48"/>
    <mergeCell ref="G48:H48"/>
    <mergeCell ref="I48:J48"/>
    <mergeCell ref="K48:L48"/>
    <mergeCell ref="E45:F45"/>
    <mergeCell ref="G45:H45"/>
    <mergeCell ref="I45:J45"/>
    <mergeCell ref="K45:L45"/>
    <mergeCell ref="E50:F50"/>
    <mergeCell ref="G50:H50"/>
    <mergeCell ref="I50:J50"/>
    <mergeCell ref="K50:L50"/>
    <mergeCell ref="E53:F53"/>
    <mergeCell ref="G53:H53"/>
    <mergeCell ref="I53:J53"/>
    <mergeCell ref="K53:L53"/>
    <mergeCell ref="M48:N48"/>
    <mergeCell ref="E49:F49"/>
    <mergeCell ref="G49:H49"/>
    <mergeCell ref="I49:J49"/>
    <mergeCell ref="K49:L49"/>
    <mergeCell ref="M49:N49"/>
    <mergeCell ref="E47:F47"/>
    <mergeCell ref="G47:H47"/>
    <mergeCell ref="I47:J47"/>
    <mergeCell ref="K47:L47"/>
    <mergeCell ref="M47:N47"/>
    <mergeCell ref="M50:N50"/>
    <mergeCell ref="E51:F51"/>
    <mergeCell ref="G51:H51"/>
    <mergeCell ref="I51:J51"/>
    <mergeCell ref="K51:L51"/>
    <mergeCell ref="M51:N51"/>
    <mergeCell ref="E52:F52"/>
    <mergeCell ref="G52:H52"/>
    <mergeCell ref="I52:J52"/>
    <mergeCell ref="K52:L52"/>
    <mergeCell ref="M52:N52"/>
    <mergeCell ref="M53:N53"/>
    <mergeCell ref="E54:F54"/>
    <mergeCell ref="G54:H54"/>
    <mergeCell ref="I54:J54"/>
    <mergeCell ref="K54:L54"/>
    <mergeCell ref="M54:N54"/>
    <mergeCell ref="E55:F55"/>
    <mergeCell ref="G55:H55"/>
    <mergeCell ref="I55:J55"/>
    <mergeCell ref="K55:L55"/>
    <mergeCell ref="M55:N55"/>
    <mergeCell ref="B58:D58"/>
    <mergeCell ref="E58:F58"/>
    <mergeCell ref="G58:H58"/>
    <mergeCell ref="I58:J58"/>
    <mergeCell ref="K58:L58"/>
    <mergeCell ref="M58:N58"/>
    <mergeCell ref="E56:F56"/>
    <mergeCell ref="G56:H56"/>
    <mergeCell ref="I56:J56"/>
    <mergeCell ref="K56:L56"/>
    <mergeCell ref="M56:N56"/>
    <mergeCell ref="E57:F57"/>
    <mergeCell ref="G57:H57"/>
    <mergeCell ref="I57:J57"/>
    <mergeCell ref="K57:L57"/>
    <mergeCell ref="M57:N57"/>
  </mergeCells>
  <pageMargins left="0.2" right="0.2" top="0.5" bottom="0.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64"/>
  <sheetViews>
    <sheetView workbookViewId="0">
      <selection activeCell="B23" sqref="B23"/>
    </sheetView>
  </sheetViews>
  <sheetFormatPr defaultRowHeight="15"/>
  <cols>
    <col min="1" max="1" width="17.6328125" customWidth="1"/>
    <col min="2" max="2" width="60.453125" customWidth="1"/>
  </cols>
  <sheetData>
    <row r="1" spans="1:2" ht="14.4" customHeight="1">
      <c r="A1" s="475" t="s">
        <v>621</v>
      </c>
      <c r="B1" s="476"/>
    </row>
    <row r="2" spans="1:2" ht="15.6" thickBot="1">
      <c r="A2" s="477"/>
      <c r="B2" s="477"/>
    </row>
    <row r="3" spans="1:2" ht="3.6" customHeight="1">
      <c r="A3" s="485" t="s">
        <v>560</v>
      </c>
      <c r="B3" s="488" t="s">
        <v>561</v>
      </c>
    </row>
    <row r="4" spans="1:2" ht="15" customHeight="1">
      <c r="A4" s="486"/>
      <c r="B4" s="489"/>
    </row>
    <row r="5" spans="1:2" ht="15.6" customHeight="1" thickBot="1">
      <c r="A5" s="487"/>
      <c r="B5" s="490"/>
    </row>
    <row r="6" spans="1:2" ht="16.95" customHeight="1">
      <c r="A6" s="482" t="s">
        <v>562</v>
      </c>
      <c r="B6" s="480" t="s">
        <v>563</v>
      </c>
    </row>
    <row r="7" spans="1:2" ht="15.6" thickBot="1">
      <c r="A7" s="484"/>
      <c r="B7" s="481"/>
    </row>
    <row r="8" spans="1:2" ht="77.400000000000006" customHeight="1">
      <c r="A8" s="470" t="s">
        <v>449</v>
      </c>
      <c r="B8" s="433" t="s">
        <v>564</v>
      </c>
    </row>
    <row r="9" spans="1:2" ht="127.95" customHeight="1">
      <c r="A9" s="471"/>
      <c r="B9" s="425" t="s">
        <v>577</v>
      </c>
    </row>
    <row r="10" spans="1:2" ht="59.4" customHeight="1">
      <c r="A10" s="471"/>
      <c r="B10" s="425" t="s">
        <v>578</v>
      </c>
    </row>
    <row r="11" spans="1:2" ht="4.2" customHeight="1" thickBot="1">
      <c r="A11" s="472"/>
      <c r="B11" s="426"/>
    </row>
    <row r="12" spans="1:2" ht="31.2" customHeight="1">
      <c r="A12" s="491" t="s">
        <v>565</v>
      </c>
      <c r="B12" s="434" t="s">
        <v>579</v>
      </c>
    </row>
    <row r="13" spans="1:2" ht="32.4" customHeight="1">
      <c r="A13" s="492"/>
      <c r="B13" s="427" t="s">
        <v>580</v>
      </c>
    </row>
    <row r="14" spans="1:2" ht="30" customHeight="1">
      <c r="A14" s="492"/>
      <c r="B14" s="427" t="s">
        <v>581</v>
      </c>
    </row>
    <row r="15" spans="1:2" ht="31.2" customHeight="1" thickBot="1">
      <c r="A15" s="493"/>
      <c r="B15" s="428" t="s">
        <v>582</v>
      </c>
    </row>
    <row r="16" spans="1:2" ht="29.4" customHeight="1">
      <c r="A16" s="478" t="s">
        <v>566</v>
      </c>
      <c r="B16" s="480" t="s">
        <v>567</v>
      </c>
    </row>
    <row r="17" spans="1:2" ht="20.399999999999999" customHeight="1" thickBot="1">
      <c r="A17" s="479"/>
      <c r="B17" s="481"/>
    </row>
    <row r="18" spans="1:2" ht="60.6" customHeight="1">
      <c r="A18" s="470" t="s">
        <v>568</v>
      </c>
      <c r="B18" s="433" t="s">
        <v>569</v>
      </c>
    </row>
    <row r="19" spans="1:2">
      <c r="A19" s="471"/>
      <c r="B19" s="429" t="s">
        <v>570</v>
      </c>
    </row>
    <row r="20" spans="1:2">
      <c r="A20" s="471"/>
      <c r="B20" s="427" t="s">
        <v>583</v>
      </c>
    </row>
    <row r="21" spans="1:2" ht="19.95" customHeight="1">
      <c r="A21" s="471"/>
      <c r="B21" s="427" t="s">
        <v>584</v>
      </c>
    </row>
    <row r="22" spans="1:2" ht="14.4" customHeight="1">
      <c r="A22" s="471"/>
      <c r="B22" s="427" t="s">
        <v>585</v>
      </c>
    </row>
    <row r="23" spans="1:2" ht="16.95" customHeight="1" thickBot="1">
      <c r="A23" s="472"/>
      <c r="B23" s="428" t="s">
        <v>586</v>
      </c>
    </row>
    <row r="24" spans="1:2" ht="27.6">
      <c r="A24" s="482" t="s">
        <v>38</v>
      </c>
      <c r="B24" s="435" t="s">
        <v>571</v>
      </c>
    </row>
    <row r="25" spans="1:2">
      <c r="A25" s="483"/>
      <c r="B25" s="430" t="s">
        <v>572</v>
      </c>
    </row>
    <row r="26" spans="1:2" ht="19.2" customHeight="1" thickBot="1">
      <c r="A26" s="484"/>
      <c r="B26" s="431" t="s">
        <v>587</v>
      </c>
    </row>
    <row r="27" spans="1:2" ht="41.4">
      <c r="A27" s="470" t="s">
        <v>24</v>
      </c>
      <c r="B27" s="433" t="s">
        <v>573</v>
      </c>
    </row>
    <row r="28" spans="1:2">
      <c r="A28" s="471"/>
      <c r="B28" s="430" t="s">
        <v>570</v>
      </c>
    </row>
    <row r="29" spans="1:2" ht="33" customHeight="1" thickBot="1">
      <c r="A29" s="472"/>
      <c r="B29" s="431" t="s">
        <v>588</v>
      </c>
    </row>
    <row r="30" spans="1:2" ht="41.4">
      <c r="A30" s="470" t="s">
        <v>589</v>
      </c>
      <c r="B30" s="435" t="s">
        <v>574</v>
      </c>
    </row>
    <row r="31" spans="1:2">
      <c r="A31" s="471"/>
      <c r="B31" s="430" t="s">
        <v>590</v>
      </c>
    </row>
    <row r="32" spans="1:2" ht="27.6">
      <c r="A32" s="471"/>
      <c r="B32" s="432" t="s">
        <v>591</v>
      </c>
    </row>
    <row r="33" spans="1:2">
      <c r="A33" s="471"/>
      <c r="B33" s="432" t="s">
        <v>592</v>
      </c>
    </row>
    <row r="34" spans="1:2">
      <c r="A34" s="471"/>
      <c r="B34" s="432" t="s">
        <v>593</v>
      </c>
    </row>
    <row r="35" spans="1:2" ht="27.6">
      <c r="A35" s="471"/>
      <c r="B35" s="432" t="s">
        <v>594</v>
      </c>
    </row>
    <row r="36" spans="1:2" ht="55.2">
      <c r="A36" s="471"/>
      <c r="B36" s="432" t="s">
        <v>595</v>
      </c>
    </row>
    <row r="37" spans="1:2">
      <c r="A37" s="471"/>
      <c r="B37" s="432" t="s">
        <v>596</v>
      </c>
    </row>
    <row r="38" spans="1:2" ht="27.6">
      <c r="A38" s="471"/>
      <c r="B38" s="432" t="s">
        <v>597</v>
      </c>
    </row>
    <row r="39" spans="1:2">
      <c r="A39" s="471"/>
      <c r="B39" s="432" t="s">
        <v>598</v>
      </c>
    </row>
    <row r="40" spans="1:2" ht="69.599999999999994" thickBot="1">
      <c r="A40" s="472"/>
      <c r="B40" s="431" t="s">
        <v>599</v>
      </c>
    </row>
    <row r="41" spans="1:2" ht="82.8">
      <c r="A41" s="470" t="s">
        <v>600</v>
      </c>
      <c r="B41" s="435" t="s">
        <v>601</v>
      </c>
    </row>
    <row r="42" spans="1:2">
      <c r="A42" s="471"/>
      <c r="B42" s="430" t="s">
        <v>575</v>
      </c>
    </row>
    <row r="43" spans="1:2" ht="15.6" customHeight="1">
      <c r="A43" s="471"/>
      <c r="B43" s="432" t="s">
        <v>602</v>
      </c>
    </row>
    <row r="44" spans="1:2">
      <c r="A44" s="471"/>
      <c r="B44" s="432" t="s">
        <v>603</v>
      </c>
    </row>
    <row r="45" spans="1:2">
      <c r="A45" s="471"/>
      <c r="B45" s="432" t="s">
        <v>604</v>
      </c>
    </row>
    <row r="46" spans="1:2">
      <c r="A46" s="471"/>
      <c r="B46" s="432" t="s">
        <v>605</v>
      </c>
    </row>
    <row r="47" spans="1:2" ht="15.6" thickBot="1">
      <c r="A47" s="472"/>
      <c r="B47" s="431" t="s">
        <v>606</v>
      </c>
    </row>
    <row r="48" spans="1:2" ht="100.2" customHeight="1">
      <c r="A48" s="470" t="s">
        <v>23</v>
      </c>
      <c r="B48" s="435" t="s">
        <v>607</v>
      </c>
    </row>
    <row r="49" spans="1:2">
      <c r="A49" s="471"/>
      <c r="B49" s="430" t="s">
        <v>575</v>
      </c>
    </row>
    <row r="50" spans="1:2">
      <c r="A50" s="471"/>
      <c r="B50" s="432" t="s">
        <v>608</v>
      </c>
    </row>
    <row r="51" spans="1:2">
      <c r="A51" s="471"/>
      <c r="B51" s="432" t="s">
        <v>609</v>
      </c>
    </row>
    <row r="52" spans="1:2">
      <c r="A52" s="471"/>
      <c r="B52" s="432" t="s">
        <v>610</v>
      </c>
    </row>
    <row r="53" spans="1:2">
      <c r="A53" s="471"/>
      <c r="B53" s="432" t="s">
        <v>611</v>
      </c>
    </row>
    <row r="54" spans="1:2" ht="15.6" thickBot="1">
      <c r="A54" s="472"/>
      <c r="B54" s="431" t="s">
        <v>612</v>
      </c>
    </row>
    <row r="55" spans="1:2" ht="41.4">
      <c r="A55" s="470" t="s">
        <v>39</v>
      </c>
      <c r="B55" s="435" t="s">
        <v>613</v>
      </c>
    </row>
    <row r="56" spans="1:2">
      <c r="A56" s="471"/>
      <c r="B56" s="430" t="s">
        <v>575</v>
      </c>
    </row>
    <row r="57" spans="1:2">
      <c r="A57" s="471"/>
      <c r="B57" s="432" t="s">
        <v>614</v>
      </c>
    </row>
    <row r="58" spans="1:2">
      <c r="A58" s="471"/>
      <c r="B58" s="432" t="s">
        <v>615</v>
      </c>
    </row>
    <row r="59" spans="1:2">
      <c r="A59" s="471"/>
      <c r="B59" s="432" t="s">
        <v>616</v>
      </c>
    </row>
    <row r="60" spans="1:2">
      <c r="A60" s="471"/>
      <c r="B60" s="432" t="s">
        <v>617</v>
      </c>
    </row>
    <row r="61" spans="1:2">
      <c r="A61" s="471"/>
      <c r="B61" s="432" t="s">
        <v>618</v>
      </c>
    </row>
    <row r="62" spans="1:2" ht="15.6" thickBot="1">
      <c r="A62" s="472"/>
      <c r="B62" s="431" t="s">
        <v>619</v>
      </c>
    </row>
    <row r="63" spans="1:2" ht="51" customHeight="1">
      <c r="A63" s="470" t="s">
        <v>620</v>
      </c>
      <c r="B63" s="473" t="s">
        <v>576</v>
      </c>
    </row>
    <row r="64" spans="1:2" ht="22.95" customHeight="1" thickBot="1">
      <c r="A64" s="472"/>
      <c r="B64" s="474"/>
    </row>
  </sheetData>
  <sheetProtection algorithmName="SHA-512" hashValue="cfYuh2POK+Cyj0nHwPTdzFQz0NVQ4S7qwfGF+Jjih74EcTxMwKQ1i5KIqMTSP77OvlBTAPub9mGJtVhVZc1iZQ==" saltValue="BFlsw9rBokvqb2dZCFEeTw==" spinCount="100000" sheet="1" objects="1" scenarios="1"/>
  <mergeCells count="18">
    <mergeCell ref="A27:A29"/>
    <mergeCell ref="A30:A40"/>
    <mergeCell ref="A3:A5"/>
    <mergeCell ref="B3:B5"/>
    <mergeCell ref="A6:A7"/>
    <mergeCell ref="B6:B7"/>
    <mergeCell ref="A8:A11"/>
    <mergeCell ref="A12:A15"/>
    <mergeCell ref="A1:B2"/>
    <mergeCell ref="A16:A17"/>
    <mergeCell ref="B16:B17"/>
    <mergeCell ref="A18:A23"/>
    <mergeCell ref="A24:A26"/>
    <mergeCell ref="A41:A47"/>
    <mergeCell ref="A48:A54"/>
    <mergeCell ref="A55:A62"/>
    <mergeCell ref="A63:A64"/>
    <mergeCell ref="B63:B6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DR33"/>
  <sheetViews>
    <sheetView view="pageBreakPreview" zoomScale="85" zoomScaleNormal="100" zoomScaleSheetLayoutView="85" workbookViewId="0">
      <selection activeCell="C19" sqref="C19"/>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452</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456</v>
      </c>
      <c r="B33" s="826"/>
      <c r="C33" s="346">
        <f>+C24+C32</f>
        <v>0</v>
      </c>
      <c r="D33" s="346">
        <f t="shared" ref="D33:G33" si="4">+D24+D32</f>
        <v>0</v>
      </c>
      <c r="E33" s="346">
        <f t="shared" si="4"/>
        <v>0</v>
      </c>
      <c r="F33" s="346">
        <f t="shared" si="4"/>
        <v>0</v>
      </c>
      <c r="G33" s="346">
        <f t="shared" si="4"/>
        <v>0</v>
      </c>
    </row>
  </sheetData>
  <sheetProtection algorithmName="SHA-512" hashValue="xj6E/gTbrd7/lALo1bzE/M9fqkuQU4YYU5DF8fesEr4f4F1UfjAqxDsl2kVD+ipsOPMvwYYDmAZqSBMyJXrdUw==" saltValue="jjkfQtjYB6axxG4sQ6k0ow=="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sheetPr>
  <dimension ref="A1:DR33"/>
  <sheetViews>
    <sheetView view="pageBreakPreview"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457</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458</v>
      </c>
      <c r="B33" s="826"/>
      <c r="C33" s="346">
        <f>+C24+C32</f>
        <v>0</v>
      </c>
      <c r="D33" s="346">
        <f t="shared" ref="D33:G33" si="4">+D24+D32</f>
        <v>0</v>
      </c>
      <c r="E33" s="346">
        <f t="shared" si="4"/>
        <v>0</v>
      </c>
      <c r="F33" s="346">
        <f t="shared" si="4"/>
        <v>0</v>
      </c>
      <c r="G33" s="346">
        <f t="shared" si="4"/>
        <v>0</v>
      </c>
    </row>
  </sheetData>
  <sheetProtection algorithmName="SHA-512" hashValue="DIoHcUWMwQYOWxUWSR9JlLd2ZqVOkS/D8DdqBHYmBNZkClMyYmmscfNardIy/Xh2IPEup3wWTzx6eA9Yl9KC3w==" saltValue="eBF8TIt80i3FQs0k0J5P2A=="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sheetPr>
  <dimension ref="A1:DR33"/>
  <sheetViews>
    <sheetView view="pageBreakPreview" topLeftCell="A7"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459</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460</v>
      </c>
      <c r="B33" s="826"/>
      <c r="C33" s="346">
        <f>+C24+C32</f>
        <v>0</v>
      </c>
      <c r="D33" s="346">
        <f t="shared" ref="D33:G33" si="4">+D24+D32</f>
        <v>0</v>
      </c>
      <c r="E33" s="346">
        <f t="shared" si="4"/>
        <v>0</v>
      </c>
      <c r="F33" s="346">
        <f t="shared" si="4"/>
        <v>0</v>
      </c>
      <c r="G33" s="346">
        <f t="shared" si="4"/>
        <v>0</v>
      </c>
    </row>
  </sheetData>
  <sheetProtection algorithmName="SHA-512" hashValue="u5J5jQjiAhyIv1EKE/kS2YQguK6VVaMFAIFpiEmrnMN+qBq8xwg+FMOlzlRJbD/t7z4ZfFzZK8SCTc99Nm5yiw==" saltValue="kQl2tg7mGZNr+9JFrWKtLw=="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sheetPr>
  <dimension ref="A1:DR33"/>
  <sheetViews>
    <sheetView view="pageBreakPreview" topLeftCell="A4"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461</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462</v>
      </c>
      <c r="B33" s="826"/>
      <c r="C33" s="346">
        <f>+C24+C32</f>
        <v>0</v>
      </c>
      <c r="D33" s="346">
        <f t="shared" ref="D33:G33" si="4">+D24+D32</f>
        <v>0</v>
      </c>
      <c r="E33" s="346">
        <f t="shared" si="4"/>
        <v>0</v>
      </c>
      <c r="F33" s="346">
        <f t="shared" si="4"/>
        <v>0</v>
      </c>
      <c r="G33" s="346">
        <f t="shared" si="4"/>
        <v>0</v>
      </c>
    </row>
  </sheetData>
  <sheetProtection algorithmName="SHA-512" hashValue="L+L0xjy82wc20eIZJNnJmrzQK0qabYdiT+LIAqPrhdQid8VQvs7Ttbi7/MuSGW8l15JO83XZPKeLIYrubYhsFA==" saltValue="SnHGK8w8oor04Cfl9v7YMA=="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3"/>
  </sheetPr>
  <dimension ref="A1:DR33"/>
  <sheetViews>
    <sheetView view="pageBreakPreview" topLeftCell="A5"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463</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464</v>
      </c>
      <c r="B33" s="826"/>
      <c r="C33" s="346">
        <f>+C24+C32</f>
        <v>0</v>
      </c>
      <c r="D33" s="346">
        <f t="shared" ref="D33:G33" si="4">+D24+D32</f>
        <v>0</v>
      </c>
      <c r="E33" s="346">
        <f t="shared" si="4"/>
        <v>0</v>
      </c>
      <c r="F33" s="346">
        <f t="shared" si="4"/>
        <v>0</v>
      </c>
      <c r="G33" s="346">
        <f t="shared" si="4"/>
        <v>0</v>
      </c>
    </row>
  </sheetData>
  <sheetProtection algorithmName="SHA-512" hashValue="YtYX8PwtNp9JY2RYK940gcRueFFTLPx+P7ZDr4Pz2LjntYS5SGJooJPgB9u0isxA0Cy2s69WSARJuIHt0U1MyA==" saltValue="rGRH2gkG5pusW6HBo4ICWQ=="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sheetPr>
  <dimension ref="A1:DR33"/>
  <sheetViews>
    <sheetView view="pageBreakPreview" topLeftCell="A4"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465</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466</v>
      </c>
      <c r="B33" s="826"/>
      <c r="C33" s="346">
        <f>+C24+C32</f>
        <v>0</v>
      </c>
      <c r="D33" s="346">
        <f t="shared" ref="D33:G33" si="4">+D24+D32</f>
        <v>0</v>
      </c>
      <c r="E33" s="346">
        <f t="shared" si="4"/>
        <v>0</v>
      </c>
      <c r="F33" s="346">
        <f t="shared" si="4"/>
        <v>0</v>
      </c>
      <c r="G33" s="346">
        <f t="shared" si="4"/>
        <v>0</v>
      </c>
    </row>
  </sheetData>
  <sheetProtection algorithmName="SHA-512" hashValue="cEDFeiAo0TTQY5kFpW+GtILvHY8wj9EFMV0lEd9kUArRXnVsJSMB0xpxqv7kO760iqCgbtc4yHOaYxQKTBIrwQ==" saltValue="WwzofkP6NJWftHmx9/dkNQ=="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3"/>
  </sheetPr>
  <dimension ref="A1:DR33"/>
  <sheetViews>
    <sheetView view="pageBreakPreview" topLeftCell="A5"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467</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468</v>
      </c>
      <c r="B33" s="826"/>
      <c r="C33" s="346">
        <f>+C24+C32</f>
        <v>0</v>
      </c>
      <c r="D33" s="346">
        <f t="shared" ref="D33:G33" si="4">+D24+D32</f>
        <v>0</v>
      </c>
      <c r="E33" s="346">
        <f t="shared" si="4"/>
        <v>0</v>
      </c>
      <c r="F33" s="346">
        <f t="shared" si="4"/>
        <v>0</v>
      </c>
      <c r="G33" s="346">
        <f t="shared" si="4"/>
        <v>0</v>
      </c>
    </row>
  </sheetData>
  <sheetProtection algorithmName="SHA-512" hashValue="+Akg8qwO/VpCJheDRfW5gjmABxTb1giQ00KwMZAUGT4y3M1abKOwlYGmu11AIXOuZHAI269bJTlBItAQ15Wviw==" saltValue="13HbdD3WuaqNeesBai4ZZg=="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sheetPr>
  <dimension ref="A1:DR33"/>
  <sheetViews>
    <sheetView view="pageBreakPreview" topLeftCell="A5" zoomScale="85" zoomScaleNormal="100" zoomScaleSheetLayoutView="85" workbookViewId="0">
      <selection activeCell="A2" sqref="A2:I2"/>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469</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470</v>
      </c>
      <c r="B33" s="826"/>
      <c r="C33" s="346">
        <f>+C24+C32</f>
        <v>0</v>
      </c>
      <c r="D33" s="346">
        <f t="shared" ref="D33:G33" si="4">+D24+D32</f>
        <v>0</v>
      </c>
      <c r="E33" s="346">
        <f t="shared" si="4"/>
        <v>0</v>
      </c>
      <c r="F33" s="346">
        <f t="shared" si="4"/>
        <v>0</v>
      </c>
      <c r="G33" s="346">
        <f t="shared" si="4"/>
        <v>0</v>
      </c>
    </row>
  </sheetData>
  <sheetProtection algorithmName="SHA-512" hashValue="lbl7i1QdoE/Xleds+JJBA/hBkNQnxJcvVedt3othjK+94YeTA/Gcazo9ep2VYzHVlO2lANQNmUbIFOkWXJmMYw==" saltValue="U7ffcMc0rOCAC7r5zeqnhg=="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3"/>
  </sheetPr>
  <dimension ref="A1:DR33"/>
  <sheetViews>
    <sheetView view="pageBreakPreview" zoomScale="85" zoomScaleNormal="100" zoomScaleSheetLayoutView="85" workbookViewId="0">
      <selection activeCell="A8" sqref="A8:B8"/>
    </sheetView>
  </sheetViews>
  <sheetFormatPr defaultColWidth="8.81640625" defaultRowHeight="14.4"/>
  <cols>
    <col min="1" max="2" width="14.81640625" style="232" customWidth="1"/>
    <col min="3" max="7" width="14.1796875" style="232" customWidth="1"/>
    <col min="8" max="122" width="8.81640625" style="275"/>
    <col min="123" max="16384" width="8.81640625" style="232"/>
  </cols>
  <sheetData>
    <row r="1" spans="1:7" s="275" customFormat="1">
      <c r="A1" s="695" t="str">
        <f>'PI Expenditure Report'!A1:N1</f>
        <v>Certification of Program Income</v>
      </c>
      <c r="B1" s="695"/>
      <c r="C1" s="695"/>
      <c r="D1" s="695"/>
      <c r="E1" s="695"/>
      <c r="F1" s="695"/>
      <c r="G1" s="695"/>
    </row>
    <row r="2" spans="1:7" s="275" customFormat="1">
      <c r="A2" s="831" t="s">
        <v>471</v>
      </c>
      <c r="B2" s="831"/>
      <c r="C2" s="831"/>
      <c r="D2" s="831"/>
      <c r="E2" s="831"/>
      <c r="F2" s="831"/>
      <c r="G2" s="831"/>
    </row>
    <row r="3" spans="1:7" s="275" customFormat="1">
      <c r="A3" s="831">
        <f>'PI Certification'!E12</f>
        <v>0</v>
      </c>
      <c r="B3" s="831"/>
      <c r="C3" s="831"/>
      <c r="D3" s="831"/>
      <c r="E3" s="831"/>
      <c r="F3" s="831"/>
      <c r="G3" s="831"/>
    </row>
    <row r="4" spans="1:7" s="275" customFormat="1">
      <c r="A4" s="338"/>
      <c r="B4" s="338"/>
      <c r="C4" s="338"/>
      <c r="D4" s="338"/>
      <c r="E4" s="338"/>
      <c r="F4" s="338"/>
      <c r="G4" s="338"/>
    </row>
    <row r="5" spans="1:7" s="275" customFormat="1">
      <c r="A5" s="339"/>
      <c r="B5" s="339"/>
    </row>
    <row r="6" spans="1:7" s="275" customFormat="1">
      <c r="A6" s="340"/>
      <c r="B6" s="340"/>
    </row>
    <row r="7" spans="1:7" ht="28.5" customHeight="1">
      <c r="A7" s="830" t="s">
        <v>453</v>
      </c>
      <c r="B7" s="832"/>
      <c r="C7" s="341" t="s">
        <v>434</v>
      </c>
      <c r="D7" s="342" t="s">
        <v>435</v>
      </c>
      <c r="E7" s="342" t="s">
        <v>436</v>
      </c>
      <c r="F7" s="342" t="s">
        <v>52</v>
      </c>
      <c r="G7" s="343" t="s">
        <v>437</v>
      </c>
    </row>
    <row r="8" spans="1:7" ht="15.6">
      <c r="A8" s="827"/>
      <c r="B8" s="827"/>
      <c r="C8" s="344">
        <v>0</v>
      </c>
      <c r="D8" s="344">
        <v>0</v>
      </c>
      <c r="E8" s="344">
        <v>0</v>
      </c>
      <c r="F8" s="344">
        <v>0</v>
      </c>
      <c r="G8" s="345">
        <f t="shared" ref="G8:G23" si="0">SUM(C8:F8)</f>
        <v>0</v>
      </c>
    </row>
    <row r="9" spans="1:7" ht="15.6">
      <c r="A9" s="827"/>
      <c r="B9" s="827"/>
      <c r="C9" s="344">
        <v>0</v>
      </c>
      <c r="D9" s="344">
        <v>0</v>
      </c>
      <c r="E9" s="344">
        <v>0</v>
      </c>
      <c r="F9" s="344">
        <v>0</v>
      </c>
      <c r="G9" s="345">
        <f t="shared" si="0"/>
        <v>0</v>
      </c>
    </row>
    <row r="10" spans="1:7" ht="15.6">
      <c r="A10" s="827"/>
      <c r="B10" s="827"/>
      <c r="C10" s="344">
        <v>0</v>
      </c>
      <c r="D10" s="344">
        <v>0</v>
      </c>
      <c r="E10" s="344">
        <v>0</v>
      </c>
      <c r="F10" s="344">
        <v>0</v>
      </c>
      <c r="G10" s="345">
        <f t="shared" si="0"/>
        <v>0</v>
      </c>
    </row>
    <row r="11" spans="1:7" ht="15.6">
      <c r="A11" s="827"/>
      <c r="B11" s="827"/>
      <c r="C11" s="344">
        <v>0</v>
      </c>
      <c r="D11" s="344">
        <v>0</v>
      </c>
      <c r="E11" s="344">
        <v>0</v>
      </c>
      <c r="F11" s="344">
        <v>0</v>
      </c>
      <c r="G11" s="345">
        <f t="shared" si="0"/>
        <v>0</v>
      </c>
    </row>
    <row r="12" spans="1:7" ht="15.6">
      <c r="A12" s="827"/>
      <c r="B12" s="827"/>
      <c r="C12" s="344">
        <v>0</v>
      </c>
      <c r="D12" s="344">
        <v>0</v>
      </c>
      <c r="E12" s="344">
        <v>0</v>
      </c>
      <c r="F12" s="344">
        <v>0</v>
      </c>
      <c r="G12" s="345">
        <f t="shared" si="0"/>
        <v>0</v>
      </c>
    </row>
    <row r="13" spans="1:7" ht="15.6">
      <c r="A13" s="827"/>
      <c r="B13" s="827"/>
      <c r="C13" s="344">
        <v>0</v>
      </c>
      <c r="D13" s="344">
        <v>0</v>
      </c>
      <c r="E13" s="344">
        <v>0</v>
      </c>
      <c r="F13" s="344">
        <v>0</v>
      </c>
      <c r="G13" s="345">
        <f t="shared" si="0"/>
        <v>0</v>
      </c>
    </row>
    <row r="14" spans="1:7" ht="15.6">
      <c r="A14" s="827"/>
      <c r="B14" s="827"/>
      <c r="C14" s="344">
        <v>0</v>
      </c>
      <c r="D14" s="344">
        <v>0</v>
      </c>
      <c r="E14" s="344">
        <v>0</v>
      </c>
      <c r="F14" s="344">
        <v>0</v>
      </c>
      <c r="G14" s="345">
        <f t="shared" si="0"/>
        <v>0</v>
      </c>
    </row>
    <row r="15" spans="1:7" ht="15.6">
      <c r="A15" s="827"/>
      <c r="B15" s="827"/>
      <c r="C15" s="344">
        <v>0</v>
      </c>
      <c r="D15" s="344">
        <v>0</v>
      </c>
      <c r="E15" s="344">
        <v>0</v>
      </c>
      <c r="F15" s="344">
        <v>0</v>
      </c>
      <c r="G15" s="345">
        <f t="shared" si="0"/>
        <v>0</v>
      </c>
    </row>
    <row r="16" spans="1:7" ht="15.6">
      <c r="A16" s="827"/>
      <c r="B16" s="827"/>
      <c r="C16" s="344">
        <v>0</v>
      </c>
      <c r="D16" s="344">
        <v>0</v>
      </c>
      <c r="E16" s="344">
        <v>0</v>
      </c>
      <c r="F16" s="344">
        <v>0</v>
      </c>
      <c r="G16" s="345">
        <f t="shared" si="0"/>
        <v>0</v>
      </c>
    </row>
    <row r="17" spans="1:7" ht="15.6">
      <c r="A17" s="827"/>
      <c r="B17" s="827"/>
      <c r="C17" s="344">
        <v>0</v>
      </c>
      <c r="D17" s="344">
        <v>0</v>
      </c>
      <c r="E17" s="344">
        <v>0</v>
      </c>
      <c r="F17" s="344">
        <v>0</v>
      </c>
      <c r="G17" s="345">
        <f t="shared" si="0"/>
        <v>0</v>
      </c>
    </row>
    <row r="18" spans="1:7" ht="15.6">
      <c r="A18" s="827"/>
      <c r="B18" s="827"/>
      <c r="C18" s="344">
        <v>0</v>
      </c>
      <c r="D18" s="344">
        <v>0</v>
      </c>
      <c r="E18" s="344">
        <v>0</v>
      </c>
      <c r="F18" s="344">
        <v>0</v>
      </c>
      <c r="G18" s="345">
        <f t="shared" si="0"/>
        <v>0</v>
      </c>
    </row>
    <row r="19" spans="1:7" ht="15.6">
      <c r="A19" s="827"/>
      <c r="B19" s="827"/>
      <c r="C19" s="344">
        <v>0</v>
      </c>
      <c r="D19" s="344">
        <v>0</v>
      </c>
      <c r="E19" s="344">
        <v>0</v>
      </c>
      <c r="F19" s="344">
        <v>0</v>
      </c>
      <c r="G19" s="345">
        <f t="shared" si="0"/>
        <v>0</v>
      </c>
    </row>
    <row r="20" spans="1:7" ht="15.6">
      <c r="A20" s="827"/>
      <c r="B20" s="827"/>
      <c r="C20" s="344">
        <v>0</v>
      </c>
      <c r="D20" s="344">
        <v>0</v>
      </c>
      <c r="E20" s="344">
        <v>0</v>
      </c>
      <c r="F20" s="344">
        <v>0</v>
      </c>
      <c r="G20" s="345">
        <f t="shared" si="0"/>
        <v>0</v>
      </c>
    </row>
    <row r="21" spans="1:7" ht="15.6">
      <c r="A21" s="827"/>
      <c r="B21" s="827"/>
      <c r="C21" s="344">
        <v>0</v>
      </c>
      <c r="D21" s="344">
        <v>0</v>
      </c>
      <c r="E21" s="344">
        <v>0</v>
      </c>
      <c r="F21" s="344">
        <v>0</v>
      </c>
      <c r="G21" s="345">
        <f t="shared" si="0"/>
        <v>0</v>
      </c>
    </row>
    <row r="22" spans="1:7" ht="15.6">
      <c r="A22" s="827"/>
      <c r="B22" s="827"/>
      <c r="C22" s="344">
        <v>0</v>
      </c>
      <c r="D22" s="344">
        <v>0</v>
      </c>
      <c r="E22" s="344">
        <v>0</v>
      </c>
      <c r="F22" s="344">
        <v>0</v>
      </c>
      <c r="G22" s="345">
        <f t="shared" si="0"/>
        <v>0</v>
      </c>
    </row>
    <row r="23" spans="1:7" ht="15.6">
      <c r="A23" s="827"/>
      <c r="B23" s="827"/>
      <c r="C23" s="344">
        <v>0</v>
      </c>
      <c r="D23" s="344">
        <v>0</v>
      </c>
      <c r="E23" s="344">
        <v>0</v>
      </c>
      <c r="F23" s="344">
        <v>0</v>
      </c>
      <c r="G23" s="345">
        <f t="shared" si="0"/>
        <v>0</v>
      </c>
    </row>
    <row r="24" spans="1:7" ht="15.6">
      <c r="A24" s="828" t="s">
        <v>454</v>
      </c>
      <c r="B24" s="829"/>
      <c r="C24" s="346">
        <f>SUM(C8:C23)</f>
        <v>0</v>
      </c>
      <c r="D24" s="346">
        <f t="shared" ref="D24:G24" si="1">SUM(D8:D23)</f>
        <v>0</v>
      </c>
      <c r="E24" s="346">
        <f t="shared" si="1"/>
        <v>0</v>
      </c>
      <c r="F24" s="346">
        <f t="shared" si="1"/>
        <v>0</v>
      </c>
      <c r="G24" s="346">
        <f t="shared" si="1"/>
        <v>0</v>
      </c>
    </row>
    <row r="25" spans="1:7" ht="28.5" customHeight="1">
      <c r="A25" s="830" t="s">
        <v>449</v>
      </c>
      <c r="B25" s="830"/>
      <c r="C25" s="341" t="s">
        <v>434</v>
      </c>
      <c r="D25" s="342" t="s">
        <v>435</v>
      </c>
      <c r="E25" s="342" t="s">
        <v>436</v>
      </c>
      <c r="F25" s="342" t="s">
        <v>52</v>
      </c>
      <c r="G25" s="343" t="s">
        <v>437</v>
      </c>
    </row>
    <row r="26" spans="1:7" ht="15.6">
      <c r="A26" s="827"/>
      <c r="B26" s="827"/>
      <c r="C26" s="344">
        <v>0</v>
      </c>
      <c r="D26" s="344">
        <v>0</v>
      </c>
      <c r="E26" s="344">
        <v>0</v>
      </c>
      <c r="F26" s="344">
        <v>0</v>
      </c>
      <c r="G26" s="345">
        <f t="shared" ref="G26:G31" si="2">SUM(C26:F26)</f>
        <v>0</v>
      </c>
    </row>
    <row r="27" spans="1:7" ht="15.6">
      <c r="A27" s="827"/>
      <c r="B27" s="827"/>
      <c r="C27" s="344">
        <v>0</v>
      </c>
      <c r="D27" s="344">
        <v>0</v>
      </c>
      <c r="E27" s="344">
        <v>0</v>
      </c>
      <c r="F27" s="344">
        <v>0</v>
      </c>
      <c r="G27" s="345">
        <f t="shared" si="2"/>
        <v>0</v>
      </c>
    </row>
    <row r="28" spans="1:7" ht="15.6">
      <c r="A28" s="827"/>
      <c r="B28" s="827"/>
      <c r="C28" s="344">
        <v>0</v>
      </c>
      <c r="D28" s="344">
        <v>0</v>
      </c>
      <c r="E28" s="344">
        <v>0</v>
      </c>
      <c r="F28" s="344">
        <v>0</v>
      </c>
      <c r="G28" s="345">
        <f t="shared" si="2"/>
        <v>0</v>
      </c>
    </row>
    <row r="29" spans="1:7" ht="15.6">
      <c r="A29" s="827"/>
      <c r="B29" s="827"/>
      <c r="C29" s="344">
        <v>0</v>
      </c>
      <c r="D29" s="344">
        <v>0</v>
      </c>
      <c r="E29" s="344">
        <v>0</v>
      </c>
      <c r="F29" s="344">
        <v>0</v>
      </c>
      <c r="G29" s="345">
        <f t="shared" si="2"/>
        <v>0</v>
      </c>
    </row>
    <row r="30" spans="1:7" ht="15.6">
      <c r="A30" s="827"/>
      <c r="B30" s="827"/>
      <c r="C30" s="344">
        <v>0</v>
      </c>
      <c r="D30" s="344">
        <v>0</v>
      </c>
      <c r="E30" s="344">
        <v>0</v>
      </c>
      <c r="F30" s="344">
        <v>0</v>
      </c>
      <c r="G30" s="345">
        <f t="shared" si="2"/>
        <v>0</v>
      </c>
    </row>
    <row r="31" spans="1:7" ht="15.6">
      <c r="A31" s="827"/>
      <c r="B31" s="827"/>
      <c r="C31" s="344">
        <v>0</v>
      </c>
      <c r="D31" s="344">
        <v>0</v>
      </c>
      <c r="E31" s="344">
        <v>0</v>
      </c>
      <c r="F31" s="344">
        <v>0</v>
      </c>
      <c r="G31" s="345">
        <f t="shared" si="2"/>
        <v>0</v>
      </c>
    </row>
    <row r="32" spans="1:7" ht="15.6">
      <c r="A32" s="828" t="s">
        <v>455</v>
      </c>
      <c r="B32" s="829"/>
      <c r="C32" s="346">
        <f>SUM(C26:C31)</f>
        <v>0</v>
      </c>
      <c r="D32" s="346">
        <f t="shared" ref="D32:G32" si="3">SUM(D26:D31)</f>
        <v>0</v>
      </c>
      <c r="E32" s="346">
        <f t="shared" si="3"/>
        <v>0</v>
      </c>
      <c r="F32" s="346">
        <f t="shared" si="3"/>
        <v>0</v>
      </c>
      <c r="G32" s="346">
        <f t="shared" si="3"/>
        <v>0</v>
      </c>
    </row>
    <row r="33" spans="1:7" ht="15.6">
      <c r="A33" s="825" t="s">
        <v>472</v>
      </c>
      <c r="B33" s="826"/>
      <c r="C33" s="346">
        <f>+C24+C32</f>
        <v>0</v>
      </c>
      <c r="D33" s="346">
        <f t="shared" ref="D33:G33" si="4">+D24+D32</f>
        <v>0</v>
      </c>
      <c r="E33" s="346">
        <f t="shared" si="4"/>
        <v>0</v>
      </c>
      <c r="F33" s="346">
        <f t="shared" si="4"/>
        <v>0</v>
      </c>
      <c r="G33" s="346">
        <f t="shared" si="4"/>
        <v>0</v>
      </c>
    </row>
  </sheetData>
  <sheetProtection algorithmName="SHA-512" hashValue="iAzEa8WjM7AFZSOj9sEwf7VN1ONEs/CmSoAXxIbxMd4oBkaXirAPyhZAc8HiLWptp9bOeKv4fYlxQtDgbr60uw==" saltValue="38ZWxOHDcfEH5urzaepVjQ==" spinCount="100000" sheet="1" objects="1" scenarios="1" formatRows="0" insertRows="0" selectLockedCells="1"/>
  <mergeCells count="30">
    <mergeCell ref="A9:B9"/>
    <mergeCell ref="A1:G1"/>
    <mergeCell ref="A2:G2"/>
    <mergeCell ref="A3:G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s>
  <pageMargins left="0.2" right="0.2" top="0.75" bottom="0.75" header="0.3" footer="0.3"/>
  <pageSetup scale="94" orientation="landscape" r:id="rId1"/>
  <colBreaks count="2" manualBreakCount="2">
    <brk id="11" max="32" man="1"/>
    <brk id="109"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52"/>
  <sheetViews>
    <sheetView topLeftCell="A21" workbookViewId="0">
      <selection activeCell="C42" sqref="C42"/>
    </sheetView>
  </sheetViews>
  <sheetFormatPr defaultRowHeight="14.4"/>
  <cols>
    <col min="1" max="1" width="4.81640625" style="51" bestFit="1" customWidth="1"/>
    <col min="2" max="2" width="21.453125" style="51" customWidth="1"/>
    <col min="3" max="3" width="12" style="51" bestFit="1" customWidth="1"/>
    <col min="4" max="4" width="4.81640625" style="51" customWidth="1"/>
    <col min="5" max="5" width="4.81640625" style="51" bestFit="1" customWidth="1"/>
    <col min="6" max="6" width="22.08984375" style="51" bestFit="1" customWidth="1"/>
    <col min="7" max="7" width="9" style="51" bestFit="1" customWidth="1"/>
    <col min="8" max="256" width="8.81640625" style="51"/>
    <col min="257" max="257" width="4.81640625" style="51" bestFit="1" customWidth="1"/>
    <col min="258" max="258" width="21.453125" style="51" customWidth="1"/>
    <col min="259" max="259" width="12" style="51" bestFit="1" customWidth="1"/>
    <col min="260" max="260" width="4.81640625" style="51" customWidth="1"/>
    <col min="261" max="261" width="4.81640625" style="51" bestFit="1" customWidth="1"/>
    <col min="262" max="262" width="22.08984375" style="51" bestFit="1" customWidth="1"/>
    <col min="263" max="263" width="9" style="51" bestFit="1" customWidth="1"/>
    <col min="264" max="512" width="8.81640625" style="51"/>
    <col min="513" max="513" width="4.81640625" style="51" bestFit="1" customWidth="1"/>
    <col min="514" max="514" width="21.453125" style="51" customWidth="1"/>
    <col min="515" max="515" width="12" style="51" bestFit="1" customWidth="1"/>
    <col min="516" max="516" width="4.81640625" style="51" customWidth="1"/>
    <col min="517" max="517" width="4.81640625" style="51" bestFit="1" customWidth="1"/>
    <col min="518" max="518" width="22.08984375" style="51" bestFit="1" customWidth="1"/>
    <col min="519" max="519" width="9" style="51" bestFit="1" customWidth="1"/>
    <col min="520" max="768" width="8.81640625" style="51"/>
    <col min="769" max="769" width="4.81640625" style="51" bestFit="1" customWidth="1"/>
    <col min="770" max="770" width="21.453125" style="51" customWidth="1"/>
    <col min="771" max="771" width="12" style="51" bestFit="1" customWidth="1"/>
    <col min="772" max="772" width="4.81640625" style="51" customWidth="1"/>
    <col min="773" max="773" width="4.81640625" style="51" bestFit="1" customWidth="1"/>
    <col min="774" max="774" width="22.08984375" style="51" bestFit="1" customWidth="1"/>
    <col min="775" max="775" width="9" style="51" bestFit="1" customWidth="1"/>
    <col min="776" max="1024" width="8.81640625" style="51"/>
    <col min="1025" max="1025" width="4.81640625" style="51" bestFit="1" customWidth="1"/>
    <col min="1026" max="1026" width="21.453125" style="51" customWidth="1"/>
    <col min="1027" max="1027" width="12" style="51" bestFit="1" customWidth="1"/>
    <col min="1028" max="1028" width="4.81640625" style="51" customWidth="1"/>
    <col min="1029" max="1029" width="4.81640625" style="51" bestFit="1" customWidth="1"/>
    <col min="1030" max="1030" width="22.08984375" style="51" bestFit="1" customWidth="1"/>
    <col min="1031" max="1031" width="9" style="51" bestFit="1" customWidth="1"/>
    <col min="1032" max="1280" width="8.81640625" style="51"/>
    <col min="1281" max="1281" width="4.81640625" style="51" bestFit="1" customWidth="1"/>
    <col min="1282" max="1282" width="21.453125" style="51" customWidth="1"/>
    <col min="1283" max="1283" width="12" style="51" bestFit="1" customWidth="1"/>
    <col min="1284" max="1284" width="4.81640625" style="51" customWidth="1"/>
    <col min="1285" max="1285" width="4.81640625" style="51" bestFit="1" customWidth="1"/>
    <col min="1286" max="1286" width="22.08984375" style="51" bestFit="1" customWidth="1"/>
    <col min="1287" max="1287" width="9" style="51" bestFit="1" customWidth="1"/>
    <col min="1288" max="1536" width="8.81640625" style="51"/>
    <col min="1537" max="1537" width="4.81640625" style="51" bestFit="1" customWidth="1"/>
    <col min="1538" max="1538" width="21.453125" style="51" customWidth="1"/>
    <col min="1539" max="1539" width="12" style="51" bestFit="1" customWidth="1"/>
    <col min="1540" max="1540" width="4.81640625" style="51" customWidth="1"/>
    <col min="1541" max="1541" width="4.81640625" style="51" bestFit="1" customWidth="1"/>
    <col min="1542" max="1542" width="22.08984375" style="51" bestFit="1" customWidth="1"/>
    <col min="1543" max="1543" width="9" style="51" bestFit="1" customWidth="1"/>
    <col min="1544" max="1792" width="8.81640625" style="51"/>
    <col min="1793" max="1793" width="4.81640625" style="51" bestFit="1" customWidth="1"/>
    <col min="1794" max="1794" width="21.453125" style="51" customWidth="1"/>
    <col min="1795" max="1795" width="12" style="51" bestFit="1" customWidth="1"/>
    <col min="1796" max="1796" width="4.81640625" style="51" customWidth="1"/>
    <col min="1797" max="1797" width="4.81640625" style="51" bestFit="1" customWidth="1"/>
    <col min="1798" max="1798" width="22.08984375" style="51" bestFit="1" customWidth="1"/>
    <col min="1799" max="1799" width="9" style="51" bestFit="1" customWidth="1"/>
    <col min="1800" max="2048" width="8.81640625" style="51"/>
    <col min="2049" max="2049" width="4.81640625" style="51" bestFit="1" customWidth="1"/>
    <col min="2050" max="2050" width="21.453125" style="51" customWidth="1"/>
    <col min="2051" max="2051" width="12" style="51" bestFit="1" customWidth="1"/>
    <col min="2052" max="2052" width="4.81640625" style="51" customWidth="1"/>
    <col min="2053" max="2053" width="4.81640625" style="51" bestFit="1" customWidth="1"/>
    <col min="2054" max="2054" width="22.08984375" style="51" bestFit="1" customWidth="1"/>
    <col min="2055" max="2055" width="9" style="51" bestFit="1" customWidth="1"/>
    <col min="2056" max="2304" width="8.81640625" style="51"/>
    <col min="2305" max="2305" width="4.81640625" style="51" bestFit="1" customWidth="1"/>
    <col min="2306" max="2306" width="21.453125" style="51" customWidth="1"/>
    <col min="2307" max="2307" width="12" style="51" bestFit="1" customWidth="1"/>
    <col min="2308" max="2308" width="4.81640625" style="51" customWidth="1"/>
    <col min="2309" max="2309" width="4.81640625" style="51" bestFit="1" customWidth="1"/>
    <col min="2310" max="2310" width="22.08984375" style="51" bestFit="1" customWidth="1"/>
    <col min="2311" max="2311" width="9" style="51" bestFit="1" customWidth="1"/>
    <col min="2312" max="2560" width="8.81640625" style="51"/>
    <col min="2561" max="2561" width="4.81640625" style="51" bestFit="1" customWidth="1"/>
    <col min="2562" max="2562" width="21.453125" style="51" customWidth="1"/>
    <col min="2563" max="2563" width="12" style="51" bestFit="1" customWidth="1"/>
    <col min="2564" max="2564" width="4.81640625" style="51" customWidth="1"/>
    <col min="2565" max="2565" width="4.81640625" style="51" bestFit="1" customWidth="1"/>
    <col min="2566" max="2566" width="22.08984375" style="51" bestFit="1" customWidth="1"/>
    <col min="2567" max="2567" width="9" style="51" bestFit="1" customWidth="1"/>
    <col min="2568" max="2816" width="8.81640625" style="51"/>
    <col min="2817" max="2817" width="4.81640625" style="51" bestFit="1" customWidth="1"/>
    <col min="2818" max="2818" width="21.453125" style="51" customWidth="1"/>
    <col min="2819" max="2819" width="12" style="51" bestFit="1" customWidth="1"/>
    <col min="2820" max="2820" width="4.81640625" style="51" customWidth="1"/>
    <col min="2821" max="2821" width="4.81640625" style="51" bestFit="1" customWidth="1"/>
    <col min="2822" max="2822" width="22.08984375" style="51" bestFit="1" customWidth="1"/>
    <col min="2823" max="2823" width="9" style="51" bestFit="1" customWidth="1"/>
    <col min="2824" max="3072" width="8.81640625" style="51"/>
    <col min="3073" max="3073" width="4.81640625" style="51" bestFit="1" customWidth="1"/>
    <col min="3074" max="3074" width="21.453125" style="51" customWidth="1"/>
    <col min="3075" max="3075" width="12" style="51" bestFit="1" customWidth="1"/>
    <col min="3076" max="3076" width="4.81640625" style="51" customWidth="1"/>
    <col min="3077" max="3077" width="4.81640625" style="51" bestFit="1" customWidth="1"/>
    <col min="3078" max="3078" width="22.08984375" style="51" bestFit="1" customWidth="1"/>
    <col min="3079" max="3079" width="9" style="51" bestFit="1" customWidth="1"/>
    <col min="3080" max="3328" width="8.81640625" style="51"/>
    <col min="3329" max="3329" width="4.81640625" style="51" bestFit="1" customWidth="1"/>
    <col min="3330" max="3330" width="21.453125" style="51" customWidth="1"/>
    <col min="3331" max="3331" width="12" style="51" bestFit="1" customWidth="1"/>
    <col min="3332" max="3332" width="4.81640625" style="51" customWidth="1"/>
    <col min="3333" max="3333" width="4.81640625" style="51" bestFit="1" customWidth="1"/>
    <col min="3334" max="3334" width="22.08984375" style="51" bestFit="1" customWidth="1"/>
    <col min="3335" max="3335" width="9" style="51" bestFit="1" customWidth="1"/>
    <col min="3336" max="3584" width="8.81640625" style="51"/>
    <col min="3585" max="3585" width="4.81640625" style="51" bestFit="1" customWidth="1"/>
    <col min="3586" max="3586" width="21.453125" style="51" customWidth="1"/>
    <col min="3587" max="3587" width="12" style="51" bestFit="1" customWidth="1"/>
    <col min="3588" max="3588" width="4.81640625" style="51" customWidth="1"/>
    <col min="3589" max="3589" width="4.81640625" style="51" bestFit="1" customWidth="1"/>
    <col min="3590" max="3590" width="22.08984375" style="51" bestFit="1" customWidth="1"/>
    <col min="3591" max="3591" width="9" style="51" bestFit="1" customWidth="1"/>
    <col min="3592" max="3840" width="8.81640625" style="51"/>
    <col min="3841" max="3841" width="4.81640625" style="51" bestFit="1" customWidth="1"/>
    <col min="3842" max="3842" width="21.453125" style="51" customWidth="1"/>
    <col min="3843" max="3843" width="12" style="51" bestFit="1" customWidth="1"/>
    <col min="3844" max="3844" width="4.81640625" style="51" customWidth="1"/>
    <col min="3845" max="3845" width="4.81640625" style="51" bestFit="1" customWidth="1"/>
    <col min="3846" max="3846" width="22.08984375" style="51" bestFit="1" customWidth="1"/>
    <col min="3847" max="3847" width="9" style="51" bestFit="1" customWidth="1"/>
    <col min="3848" max="4096" width="8.81640625" style="51"/>
    <col min="4097" max="4097" width="4.81640625" style="51" bestFit="1" customWidth="1"/>
    <col min="4098" max="4098" width="21.453125" style="51" customWidth="1"/>
    <col min="4099" max="4099" width="12" style="51" bestFit="1" customWidth="1"/>
    <col min="4100" max="4100" width="4.81640625" style="51" customWidth="1"/>
    <col min="4101" max="4101" width="4.81640625" style="51" bestFit="1" customWidth="1"/>
    <col min="4102" max="4102" width="22.08984375" style="51" bestFit="1" customWidth="1"/>
    <col min="4103" max="4103" width="9" style="51" bestFit="1" customWidth="1"/>
    <col min="4104" max="4352" width="8.81640625" style="51"/>
    <col min="4353" max="4353" width="4.81640625" style="51" bestFit="1" customWidth="1"/>
    <col min="4354" max="4354" width="21.453125" style="51" customWidth="1"/>
    <col min="4355" max="4355" width="12" style="51" bestFit="1" customWidth="1"/>
    <col min="4356" max="4356" width="4.81640625" style="51" customWidth="1"/>
    <col min="4357" max="4357" width="4.81640625" style="51" bestFit="1" customWidth="1"/>
    <col min="4358" max="4358" width="22.08984375" style="51" bestFit="1" customWidth="1"/>
    <col min="4359" max="4359" width="9" style="51" bestFit="1" customWidth="1"/>
    <col min="4360" max="4608" width="8.81640625" style="51"/>
    <col min="4609" max="4609" width="4.81640625" style="51" bestFit="1" customWidth="1"/>
    <col min="4610" max="4610" width="21.453125" style="51" customWidth="1"/>
    <col min="4611" max="4611" width="12" style="51" bestFit="1" customWidth="1"/>
    <col min="4612" max="4612" width="4.81640625" style="51" customWidth="1"/>
    <col min="4613" max="4613" width="4.81640625" style="51" bestFit="1" customWidth="1"/>
    <col min="4614" max="4614" width="22.08984375" style="51" bestFit="1" customWidth="1"/>
    <col min="4615" max="4615" width="9" style="51" bestFit="1" customWidth="1"/>
    <col min="4616" max="4864" width="8.81640625" style="51"/>
    <col min="4865" max="4865" width="4.81640625" style="51" bestFit="1" customWidth="1"/>
    <col min="4866" max="4866" width="21.453125" style="51" customWidth="1"/>
    <col min="4867" max="4867" width="12" style="51" bestFit="1" customWidth="1"/>
    <col min="4868" max="4868" width="4.81640625" style="51" customWidth="1"/>
    <col min="4869" max="4869" width="4.81640625" style="51" bestFit="1" customWidth="1"/>
    <col min="4870" max="4870" width="22.08984375" style="51" bestFit="1" customWidth="1"/>
    <col min="4871" max="4871" width="9" style="51" bestFit="1" customWidth="1"/>
    <col min="4872" max="5120" width="8.81640625" style="51"/>
    <col min="5121" max="5121" width="4.81640625" style="51" bestFit="1" customWidth="1"/>
    <col min="5122" max="5122" width="21.453125" style="51" customWidth="1"/>
    <col min="5123" max="5123" width="12" style="51" bestFit="1" customWidth="1"/>
    <col min="5124" max="5124" width="4.81640625" style="51" customWidth="1"/>
    <col min="5125" max="5125" width="4.81640625" style="51" bestFit="1" customWidth="1"/>
    <col min="5126" max="5126" width="22.08984375" style="51" bestFit="1" customWidth="1"/>
    <col min="5127" max="5127" width="9" style="51" bestFit="1" customWidth="1"/>
    <col min="5128" max="5376" width="8.81640625" style="51"/>
    <col min="5377" max="5377" width="4.81640625" style="51" bestFit="1" customWidth="1"/>
    <col min="5378" max="5378" width="21.453125" style="51" customWidth="1"/>
    <col min="5379" max="5379" width="12" style="51" bestFit="1" customWidth="1"/>
    <col min="5380" max="5380" width="4.81640625" style="51" customWidth="1"/>
    <col min="5381" max="5381" width="4.81640625" style="51" bestFit="1" customWidth="1"/>
    <col min="5382" max="5382" width="22.08984375" style="51" bestFit="1" customWidth="1"/>
    <col min="5383" max="5383" width="9" style="51" bestFit="1" customWidth="1"/>
    <col min="5384" max="5632" width="8.81640625" style="51"/>
    <col min="5633" max="5633" width="4.81640625" style="51" bestFit="1" customWidth="1"/>
    <col min="5634" max="5634" width="21.453125" style="51" customWidth="1"/>
    <col min="5635" max="5635" width="12" style="51" bestFit="1" customWidth="1"/>
    <col min="5636" max="5636" width="4.81640625" style="51" customWidth="1"/>
    <col min="5637" max="5637" width="4.81640625" style="51" bestFit="1" customWidth="1"/>
    <col min="5638" max="5638" width="22.08984375" style="51" bestFit="1" customWidth="1"/>
    <col min="5639" max="5639" width="9" style="51" bestFit="1" customWidth="1"/>
    <col min="5640" max="5888" width="8.81640625" style="51"/>
    <col min="5889" max="5889" width="4.81640625" style="51" bestFit="1" customWidth="1"/>
    <col min="5890" max="5890" width="21.453125" style="51" customWidth="1"/>
    <col min="5891" max="5891" width="12" style="51" bestFit="1" customWidth="1"/>
    <col min="5892" max="5892" width="4.81640625" style="51" customWidth="1"/>
    <col min="5893" max="5893" width="4.81640625" style="51" bestFit="1" customWidth="1"/>
    <col min="5894" max="5894" width="22.08984375" style="51" bestFit="1" customWidth="1"/>
    <col min="5895" max="5895" width="9" style="51" bestFit="1" customWidth="1"/>
    <col min="5896" max="6144" width="8.81640625" style="51"/>
    <col min="6145" max="6145" width="4.81640625" style="51" bestFit="1" customWidth="1"/>
    <col min="6146" max="6146" width="21.453125" style="51" customWidth="1"/>
    <col min="6147" max="6147" width="12" style="51" bestFit="1" customWidth="1"/>
    <col min="6148" max="6148" width="4.81640625" style="51" customWidth="1"/>
    <col min="6149" max="6149" width="4.81640625" style="51" bestFit="1" customWidth="1"/>
    <col min="6150" max="6150" width="22.08984375" style="51" bestFit="1" customWidth="1"/>
    <col min="6151" max="6151" width="9" style="51" bestFit="1" customWidth="1"/>
    <col min="6152" max="6400" width="8.81640625" style="51"/>
    <col min="6401" max="6401" width="4.81640625" style="51" bestFit="1" customWidth="1"/>
    <col min="6402" max="6402" width="21.453125" style="51" customWidth="1"/>
    <col min="6403" max="6403" width="12" style="51" bestFit="1" customWidth="1"/>
    <col min="6404" max="6404" width="4.81640625" style="51" customWidth="1"/>
    <col min="6405" max="6405" width="4.81640625" style="51" bestFit="1" customWidth="1"/>
    <col min="6406" max="6406" width="22.08984375" style="51" bestFit="1" customWidth="1"/>
    <col min="6407" max="6407" width="9" style="51" bestFit="1" customWidth="1"/>
    <col min="6408" max="6656" width="8.81640625" style="51"/>
    <col min="6657" max="6657" width="4.81640625" style="51" bestFit="1" customWidth="1"/>
    <col min="6658" max="6658" width="21.453125" style="51" customWidth="1"/>
    <col min="6659" max="6659" width="12" style="51" bestFit="1" customWidth="1"/>
    <col min="6660" max="6660" width="4.81640625" style="51" customWidth="1"/>
    <col min="6661" max="6661" width="4.81640625" style="51" bestFit="1" customWidth="1"/>
    <col min="6662" max="6662" width="22.08984375" style="51" bestFit="1" customWidth="1"/>
    <col min="6663" max="6663" width="9" style="51" bestFit="1" customWidth="1"/>
    <col min="6664" max="6912" width="8.81640625" style="51"/>
    <col min="6913" max="6913" width="4.81640625" style="51" bestFit="1" customWidth="1"/>
    <col min="6914" max="6914" width="21.453125" style="51" customWidth="1"/>
    <col min="6915" max="6915" width="12" style="51" bestFit="1" customWidth="1"/>
    <col min="6916" max="6916" width="4.81640625" style="51" customWidth="1"/>
    <col min="6917" max="6917" width="4.81640625" style="51" bestFit="1" customWidth="1"/>
    <col min="6918" max="6918" width="22.08984375" style="51" bestFit="1" customWidth="1"/>
    <col min="6919" max="6919" width="9" style="51" bestFit="1" customWidth="1"/>
    <col min="6920" max="7168" width="8.81640625" style="51"/>
    <col min="7169" max="7169" width="4.81640625" style="51" bestFit="1" customWidth="1"/>
    <col min="7170" max="7170" width="21.453125" style="51" customWidth="1"/>
    <col min="7171" max="7171" width="12" style="51" bestFit="1" customWidth="1"/>
    <col min="7172" max="7172" width="4.81640625" style="51" customWidth="1"/>
    <col min="7173" max="7173" width="4.81640625" style="51" bestFit="1" customWidth="1"/>
    <col min="7174" max="7174" width="22.08984375" style="51" bestFit="1" customWidth="1"/>
    <col min="7175" max="7175" width="9" style="51" bestFit="1" customWidth="1"/>
    <col min="7176" max="7424" width="8.81640625" style="51"/>
    <col min="7425" max="7425" width="4.81640625" style="51" bestFit="1" customWidth="1"/>
    <col min="7426" max="7426" width="21.453125" style="51" customWidth="1"/>
    <col min="7427" max="7427" width="12" style="51" bestFit="1" customWidth="1"/>
    <col min="7428" max="7428" width="4.81640625" style="51" customWidth="1"/>
    <col min="7429" max="7429" width="4.81640625" style="51" bestFit="1" customWidth="1"/>
    <col min="7430" max="7430" width="22.08984375" style="51" bestFit="1" customWidth="1"/>
    <col min="7431" max="7431" width="9" style="51" bestFit="1" customWidth="1"/>
    <col min="7432" max="7680" width="8.81640625" style="51"/>
    <col min="7681" max="7681" width="4.81640625" style="51" bestFit="1" customWidth="1"/>
    <col min="7682" max="7682" width="21.453125" style="51" customWidth="1"/>
    <col min="7683" max="7683" width="12" style="51" bestFit="1" customWidth="1"/>
    <col min="7684" max="7684" width="4.81640625" style="51" customWidth="1"/>
    <col min="7685" max="7685" width="4.81640625" style="51" bestFit="1" customWidth="1"/>
    <col min="7686" max="7686" width="22.08984375" style="51" bestFit="1" customWidth="1"/>
    <col min="7687" max="7687" width="9" style="51" bestFit="1" customWidth="1"/>
    <col min="7688" max="7936" width="8.81640625" style="51"/>
    <col min="7937" max="7937" width="4.81640625" style="51" bestFit="1" customWidth="1"/>
    <col min="7938" max="7938" width="21.453125" style="51" customWidth="1"/>
    <col min="7939" max="7939" width="12" style="51" bestFit="1" customWidth="1"/>
    <col min="7940" max="7940" width="4.81640625" style="51" customWidth="1"/>
    <col min="7941" max="7941" width="4.81640625" style="51" bestFit="1" customWidth="1"/>
    <col min="7942" max="7942" width="22.08984375" style="51" bestFit="1" customWidth="1"/>
    <col min="7943" max="7943" width="9" style="51" bestFit="1" customWidth="1"/>
    <col min="7944" max="8192" width="8.81640625" style="51"/>
    <col min="8193" max="8193" width="4.81640625" style="51" bestFit="1" customWidth="1"/>
    <col min="8194" max="8194" width="21.453125" style="51" customWidth="1"/>
    <col min="8195" max="8195" width="12" style="51" bestFit="1" customWidth="1"/>
    <col min="8196" max="8196" width="4.81640625" style="51" customWidth="1"/>
    <col min="8197" max="8197" width="4.81640625" style="51" bestFit="1" customWidth="1"/>
    <col min="8198" max="8198" width="22.08984375" style="51" bestFit="1" customWidth="1"/>
    <col min="8199" max="8199" width="9" style="51" bestFit="1" customWidth="1"/>
    <col min="8200" max="8448" width="8.81640625" style="51"/>
    <col min="8449" max="8449" width="4.81640625" style="51" bestFit="1" customWidth="1"/>
    <col min="8450" max="8450" width="21.453125" style="51" customWidth="1"/>
    <col min="8451" max="8451" width="12" style="51" bestFit="1" customWidth="1"/>
    <col min="8452" max="8452" width="4.81640625" style="51" customWidth="1"/>
    <col min="8453" max="8453" width="4.81640625" style="51" bestFit="1" customWidth="1"/>
    <col min="8454" max="8454" width="22.08984375" style="51" bestFit="1" customWidth="1"/>
    <col min="8455" max="8455" width="9" style="51" bestFit="1" customWidth="1"/>
    <col min="8456" max="8704" width="8.81640625" style="51"/>
    <col min="8705" max="8705" width="4.81640625" style="51" bestFit="1" customWidth="1"/>
    <col min="8706" max="8706" width="21.453125" style="51" customWidth="1"/>
    <col min="8707" max="8707" width="12" style="51" bestFit="1" customWidth="1"/>
    <col min="8708" max="8708" width="4.81640625" style="51" customWidth="1"/>
    <col min="8709" max="8709" width="4.81640625" style="51" bestFit="1" customWidth="1"/>
    <col min="8710" max="8710" width="22.08984375" style="51" bestFit="1" customWidth="1"/>
    <col min="8711" max="8711" width="9" style="51" bestFit="1" customWidth="1"/>
    <col min="8712" max="8960" width="8.81640625" style="51"/>
    <col min="8961" max="8961" width="4.81640625" style="51" bestFit="1" customWidth="1"/>
    <col min="8962" max="8962" width="21.453125" style="51" customWidth="1"/>
    <col min="8963" max="8963" width="12" style="51" bestFit="1" customWidth="1"/>
    <col min="8964" max="8964" width="4.81640625" style="51" customWidth="1"/>
    <col min="8965" max="8965" width="4.81640625" style="51" bestFit="1" customWidth="1"/>
    <col min="8966" max="8966" width="22.08984375" style="51" bestFit="1" customWidth="1"/>
    <col min="8967" max="8967" width="9" style="51" bestFit="1" customWidth="1"/>
    <col min="8968" max="9216" width="8.81640625" style="51"/>
    <col min="9217" max="9217" width="4.81640625" style="51" bestFit="1" customWidth="1"/>
    <col min="9218" max="9218" width="21.453125" style="51" customWidth="1"/>
    <col min="9219" max="9219" width="12" style="51" bestFit="1" customWidth="1"/>
    <col min="9220" max="9220" width="4.81640625" style="51" customWidth="1"/>
    <col min="9221" max="9221" width="4.81640625" style="51" bestFit="1" customWidth="1"/>
    <col min="9222" max="9222" width="22.08984375" style="51" bestFit="1" customWidth="1"/>
    <col min="9223" max="9223" width="9" style="51" bestFit="1" customWidth="1"/>
    <col min="9224" max="9472" width="8.81640625" style="51"/>
    <col min="9473" max="9473" width="4.81640625" style="51" bestFit="1" customWidth="1"/>
    <col min="9474" max="9474" width="21.453125" style="51" customWidth="1"/>
    <col min="9475" max="9475" width="12" style="51" bestFit="1" customWidth="1"/>
    <col min="9476" max="9476" width="4.81640625" style="51" customWidth="1"/>
    <col min="9477" max="9477" width="4.81640625" style="51" bestFit="1" customWidth="1"/>
    <col min="9478" max="9478" width="22.08984375" style="51" bestFit="1" customWidth="1"/>
    <col min="9479" max="9479" width="9" style="51" bestFit="1" customWidth="1"/>
    <col min="9480" max="9728" width="8.81640625" style="51"/>
    <col min="9729" max="9729" width="4.81640625" style="51" bestFit="1" customWidth="1"/>
    <col min="9730" max="9730" width="21.453125" style="51" customWidth="1"/>
    <col min="9731" max="9731" width="12" style="51" bestFit="1" customWidth="1"/>
    <col min="9732" max="9732" width="4.81640625" style="51" customWidth="1"/>
    <col min="9733" max="9733" width="4.81640625" style="51" bestFit="1" customWidth="1"/>
    <col min="9734" max="9734" width="22.08984375" style="51" bestFit="1" customWidth="1"/>
    <col min="9735" max="9735" width="9" style="51" bestFit="1" customWidth="1"/>
    <col min="9736" max="9984" width="8.81640625" style="51"/>
    <col min="9985" max="9985" width="4.81640625" style="51" bestFit="1" customWidth="1"/>
    <col min="9986" max="9986" width="21.453125" style="51" customWidth="1"/>
    <col min="9987" max="9987" width="12" style="51" bestFit="1" customWidth="1"/>
    <col min="9988" max="9988" width="4.81640625" style="51" customWidth="1"/>
    <col min="9989" max="9989" width="4.81640625" style="51" bestFit="1" customWidth="1"/>
    <col min="9990" max="9990" width="22.08984375" style="51" bestFit="1" customWidth="1"/>
    <col min="9991" max="9991" width="9" style="51" bestFit="1" customWidth="1"/>
    <col min="9992" max="10240" width="8.81640625" style="51"/>
    <col min="10241" max="10241" width="4.81640625" style="51" bestFit="1" customWidth="1"/>
    <col min="10242" max="10242" width="21.453125" style="51" customWidth="1"/>
    <col min="10243" max="10243" width="12" style="51" bestFit="1" customWidth="1"/>
    <col min="10244" max="10244" width="4.81640625" style="51" customWidth="1"/>
    <col min="10245" max="10245" width="4.81640625" style="51" bestFit="1" customWidth="1"/>
    <col min="10246" max="10246" width="22.08984375" style="51" bestFit="1" customWidth="1"/>
    <col min="10247" max="10247" width="9" style="51" bestFit="1" customWidth="1"/>
    <col min="10248" max="10496" width="8.81640625" style="51"/>
    <col min="10497" max="10497" width="4.81640625" style="51" bestFit="1" customWidth="1"/>
    <col min="10498" max="10498" width="21.453125" style="51" customWidth="1"/>
    <col min="10499" max="10499" width="12" style="51" bestFit="1" customWidth="1"/>
    <col min="10500" max="10500" width="4.81640625" style="51" customWidth="1"/>
    <col min="10501" max="10501" width="4.81640625" style="51" bestFit="1" customWidth="1"/>
    <col min="10502" max="10502" width="22.08984375" style="51" bestFit="1" customWidth="1"/>
    <col min="10503" max="10503" width="9" style="51" bestFit="1" customWidth="1"/>
    <col min="10504" max="10752" width="8.81640625" style="51"/>
    <col min="10753" max="10753" width="4.81640625" style="51" bestFit="1" customWidth="1"/>
    <col min="10754" max="10754" width="21.453125" style="51" customWidth="1"/>
    <col min="10755" max="10755" width="12" style="51" bestFit="1" customWidth="1"/>
    <col min="10756" max="10756" width="4.81640625" style="51" customWidth="1"/>
    <col min="10757" max="10757" width="4.81640625" style="51" bestFit="1" customWidth="1"/>
    <col min="10758" max="10758" width="22.08984375" style="51" bestFit="1" customWidth="1"/>
    <col min="10759" max="10759" width="9" style="51" bestFit="1" customWidth="1"/>
    <col min="10760" max="11008" width="8.81640625" style="51"/>
    <col min="11009" max="11009" width="4.81640625" style="51" bestFit="1" customWidth="1"/>
    <col min="11010" max="11010" width="21.453125" style="51" customWidth="1"/>
    <col min="11011" max="11011" width="12" style="51" bestFit="1" customWidth="1"/>
    <col min="11012" max="11012" width="4.81640625" style="51" customWidth="1"/>
    <col min="11013" max="11013" width="4.81640625" style="51" bestFit="1" customWidth="1"/>
    <col min="11014" max="11014" width="22.08984375" style="51" bestFit="1" customWidth="1"/>
    <col min="11015" max="11015" width="9" style="51" bestFit="1" customWidth="1"/>
    <col min="11016" max="11264" width="8.81640625" style="51"/>
    <col min="11265" max="11265" width="4.81640625" style="51" bestFit="1" customWidth="1"/>
    <col min="11266" max="11266" width="21.453125" style="51" customWidth="1"/>
    <col min="11267" max="11267" width="12" style="51" bestFit="1" customWidth="1"/>
    <col min="11268" max="11268" width="4.81640625" style="51" customWidth="1"/>
    <col min="11269" max="11269" width="4.81640625" style="51" bestFit="1" customWidth="1"/>
    <col min="11270" max="11270" width="22.08984375" style="51" bestFit="1" customWidth="1"/>
    <col min="11271" max="11271" width="9" style="51" bestFit="1" customWidth="1"/>
    <col min="11272" max="11520" width="8.81640625" style="51"/>
    <col min="11521" max="11521" width="4.81640625" style="51" bestFit="1" customWidth="1"/>
    <col min="11522" max="11522" width="21.453125" style="51" customWidth="1"/>
    <col min="11523" max="11523" width="12" style="51" bestFit="1" customWidth="1"/>
    <col min="11524" max="11524" width="4.81640625" style="51" customWidth="1"/>
    <col min="11525" max="11525" width="4.81640625" style="51" bestFit="1" customWidth="1"/>
    <col min="11526" max="11526" width="22.08984375" style="51" bestFit="1" customWidth="1"/>
    <col min="11527" max="11527" width="9" style="51" bestFit="1" customWidth="1"/>
    <col min="11528" max="11776" width="8.81640625" style="51"/>
    <col min="11777" max="11777" width="4.81640625" style="51" bestFit="1" customWidth="1"/>
    <col min="11778" max="11778" width="21.453125" style="51" customWidth="1"/>
    <col min="11779" max="11779" width="12" style="51" bestFit="1" customWidth="1"/>
    <col min="11780" max="11780" width="4.81640625" style="51" customWidth="1"/>
    <col min="11781" max="11781" width="4.81640625" style="51" bestFit="1" customWidth="1"/>
    <col min="11782" max="11782" width="22.08984375" style="51" bestFit="1" customWidth="1"/>
    <col min="11783" max="11783" width="9" style="51" bestFit="1" customWidth="1"/>
    <col min="11784" max="12032" width="8.81640625" style="51"/>
    <col min="12033" max="12033" width="4.81640625" style="51" bestFit="1" customWidth="1"/>
    <col min="12034" max="12034" width="21.453125" style="51" customWidth="1"/>
    <col min="12035" max="12035" width="12" style="51" bestFit="1" customWidth="1"/>
    <col min="12036" max="12036" width="4.81640625" style="51" customWidth="1"/>
    <col min="12037" max="12037" width="4.81640625" style="51" bestFit="1" customWidth="1"/>
    <col min="12038" max="12038" width="22.08984375" style="51" bestFit="1" customWidth="1"/>
    <col min="12039" max="12039" width="9" style="51" bestFit="1" customWidth="1"/>
    <col min="12040" max="12288" width="8.81640625" style="51"/>
    <col min="12289" max="12289" width="4.81640625" style="51" bestFit="1" customWidth="1"/>
    <col min="12290" max="12290" width="21.453125" style="51" customWidth="1"/>
    <col min="12291" max="12291" width="12" style="51" bestFit="1" customWidth="1"/>
    <col min="12292" max="12292" width="4.81640625" style="51" customWidth="1"/>
    <col min="12293" max="12293" width="4.81640625" style="51" bestFit="1" customWidth="1"/>
    <col min="12294" max="12294" width="22.08984375" style="51" bestFit="1" customWidth="1"/>
    <col min="12295" max="12295" width="9" style="51" bestFit="1" customWidth="1"/>
    <col min="12296" max="12544" width="8.81640625" style="51"/>
    <col min="12545" max="12545" width="4.81640625" style="51" bestFit="1" customWidth="1"/>
    <col min="12546" max="12546" width="21.453125" style="51" customWidth="1"/>
    <col min="12547" max="12547" width="12" style="51" bestFit="1" customWidth="1"/>
    <col min="12548" max="12548" width="4.81640625" style="51" customWidth="1"/>
    <col min="12549" max="12549" width="4.81640625" style="51" bestFit="1" customWidth="1"/>
    <col min="12550" max="12550" width="22.08984375" style="51" bestFit="1" customWidth="1"/>
    <col min="12551" max="12551" width="9" style="51" bestFit="1" customWidth="1"/>
    <col min="12552" max="12800" width="8.81640625" style="51"/>
    <col min="12801" max="12801" width="4.81640625" style="51" bestFit="1" customWidth="1"/>
    <col min="12802" max="12802" width="21.453125" style="51" customWidth="1"/>
    <col min="12803" max="12803" width="12" style="51" bestFit="1" customWidth="1"/>
    <col min="12804" max="12804" width="4.81640625" style="51" customWidth="1"/>
    <col min="12805" max="12805" width="4.81640625" style="51" bestFit="1" customWidth="1"/>
    <col min="12806" max="12806" width="22.08984375" style="51" bestFit="1" customWidth="1"/>
    <col min="12807" max="12807" width="9" style="51" bestFit="1" customWidth="1"/>
    <col min="12808" max="13056" width="8.81640625" style="51"/>
    <col min="13057" max="13057" width="4.81640625" style="51" bestFit="1" customWidth="1"/>
    <col min="13058" max="13058" width="21.453125" style="51" customWidth="1"/>
    <col min="13059" max="13059" width="12" style="51" bestFit="1" customWidth="1"/>
    <col min="13060" max="13060" width="4.81640625" style="51" customWidth="1"/>
    <col min="13061" max="13061" width="4.81640625" style="51" bestFit="1" customWidth="1"/>
    <col min="13062" max="13062" width="22.08984375" style="51" bestFit="1" customWidth="1"/>
    <col min="13063" max="13063" width="9" style="51" bestFit="1" customWidth="1"/>
    <col min="13064" max="13312" width="8.81640625" style="51"/>
    <col min="13313" max="13313" width="4.81640625" style="51" bestFit="1" customWidth="1"/>
    <col min="13314" max="13314" width="21.453125" style="51" customWidth="1"/>
    <col min="13315" max="13315" width="12" style="51" bestFit="1" customWidth="1"/>
    <col min="13316" max="13316" width="4.81640625" style="51" customWidth="1"/>
    <col min="13317" max="13317" width="4.81640625" style="51" bestFit="1" customWidth="1"/>
    <col min="13318" max="13318" width="22.08984375" style="51" bestFit="1" customWidth="1"/>
    <col min="13319" max="13319" width="9" style="51" bestFit="1" customWidth="1"/>
    <col min="13320" max="13568" width="8.81640625" style="51"/>
    <col min="13569" max="13569" width="4.81640625" style="51" bestFit="1" customWidth="1"/>
    <col min="13570" max="13570" width="21.453125" style="51" customWidth="1"/>
    <col min="13571" max="13571" width="12" style="51" bestFit="1" customWidth="1"/>
    <col min="13572" max="13572" width="4.81640625" style="51" customWidth="1"/>
    <col min="13573" max="13573" width="4.81640625" style="51" bestFit="1" customWidth="1"/>
    <col min="13574" max="13574" width="22.08984375" style="51" bestFit="1" customWidth="1"/>
    <col min="13575" max="13575" width="9" style="51" bestFit="1" customWidth="1"/>
    <col min="13576" max="13824" width="8.81640625" style="51"/>
    <col min="13825" max="13825" width="4.81640625" style="51" bestFit="1" customWidth="1"/>
    <col min="13826" max="13826" width="21.453125" style="51" customWidth="1"/>
    <col min="13827" max="13827" width="12" style="51" bestFit="1" customWidth="1"/>
    <col min="13828" max="13828" width="4.81640625" style="51" customWidth="1"/>
    <col min="13829" max="13829" width="4.81640625" style="51" bestFit="1" customWidth="1"/>
    <col min="13830" max="13830" width="22.08984375" style="51" bestFit="1" customWidth="1"/>
    <col min="13831" max="13831" width="9" style="51" bestFit="1" customWidth="1"/>
    <col min="13832" max="14080" width="8.81640625" style="51"/>
    <col min="14081" max="14081" width="4.81640625" style="51" bestFit="1" customWidth="1"/>
    <col min="14082" max="14082" width="21.453125" style="51" customWidth="1"/>
    <col min="14083" max="14083" width="12" style="51" bestFit="1" customWidth="1"/>
    <col min="14084" max="14084" width="4.81640625" style="51" customWidth="1"/>
    <col min="14085" max="14085" width="4.81640625" style="51" bestFit="1" customWidth="1"/>
    <col min="14086" max="14086" width="22.08984375" style="51" bestFit="1" customWidth="1"/>
    <col min="14087" max="14087" width="9" style="51" bestFit="1" customWidth="1"/>
    <col min="14088" max="14336" width="8.81640625" style="51"/>
    <col min="14337" max="14337" width="4.81640625" style="51" bestFit="1" customWidth="1"/>
    <col min="14338" max="14338" width="21.453125" style="51" customWidth="1"/>
    <col min="14339" max="14339" width="12" style="51" bestFit="1" customWidth="1"/>
    <col min="14340" max="14340" width="4.81640625" style="51" customWidth="1"/>
    <col min="14341" max="14341" width="4.81640625" style="51" bestFit="1" customWidth="1"/>
    <col min="14342" max="14342" width="22.08984375" style="51" bestFit="1" customWidth="1"/>
    <col min="14343" max="14343" width="9" style="51" bestFit="1" customWidth="1"/>
    <col min="14344" max="14592" width="8.81640625" style="51"/>
    <col min="14593" max="14593" width="4.81640625" style="51" bestFit="1" customWidth="1"/>
    <col min="14594" max="14594" width="21.453125" style="51" customWidth="1"/>
    <col min="14595" max="14595" width="12" style="51" bestFit="1" customWidth="1"/>
    <col min="14596" max="14596" width="4.81640625" style="51" customWidth="1"/>
    <col min="14597" max="14597" width="4.81640625" style="51" bestFit="1" customWidth="1"/>
    <col min="14598" max="14598" width="22.08984375" style="51" bestFit="1" customWidth="1"/>
    <col min="14599" max="14599" width="9" style="51" bestFit="1" customWidth="1"/>
    <col min="14600" max="14848" width="8.81640625" style="51"/>
    <col min="14849" max="14849" width="4.81640625" style="51" bestFit="1" customWidth="1"/>
    <col min="14850" max="14850" width="21.453125" style="51" customWidth="1"/>
    <col min="14851" max="14851" width="12" style="51" bestFit="1" customWidth="1"/>
    <col min="14852" max="14852" width="4.81640625" style="51" customWidth="1"/>
    <col min="14853" max="14853" width="4.81640625" style="51" bestFit="1" customWidth="1"/>
    <col min="14854" max="14854" width="22.08984375" style="51" bestFit="1" customWidth="1"/>
    <col min="14855" max="14855" width="9" style="51" bestFit="1" customWidth="1"/>
    <col min="14856" max="15104" width="8.81640625" style="51"/>
    <col min="15105" max="15105" width="4.81640625" style="51" bestFit="1" customWidth="1"/>
    <col min="15106" max="15106" width="21.453125" style="51" customWidth="1"/>
    <col min="15107" max="15107" width="12" style="51" bestFit="1" customWidth="1"/>
    <col min="15108" max="15108" width="4.81640625" style="51" customWidth="1"/>
    <col min="15109" max="15109" width="4.81640625" style="51" bestFit="1" customWidth="1"/>
    <col min="15110" max="15110" width="22.08984375" style="51" bestFit="1" customWidth="1"/>
    <col min="15111" max="15111" width="9" style="51" bestFit="1" customWidth="1"/>
    <col min="15112" max="15360" width="8.81640625" style="51"/>
    <col min="15361" max="15361" width="4.81640625" style="51" bestFit="1" customWidth="1"/>
    <col min="15362" max="15362" width="21.453125" style="51" customWidth="1"/>
    <col min="15363" max="15363" width="12" style="51" bestFit="1" customWidth="1"/>
    <col min="15364" max="15364" width="4.81640625" style="51" customWidth="1"/>
    <col min="15365" max="15365" width="4.81640625" style="51" bestFit="1" customWidth="1"/>
    <col min="15366" max="15366" width="22.08984375" style="51" bestFit="1" customWidth="1"/>
    <col min="15367" max="15367" width="9" style="51" bestFit="1" customWidth="1"/>
    <col min="15368" max="15616" width="8.81640625" style="51"/>
    <col min="15617" max="15617" width="4.81640625" style="51" bestFit="1" customWidth="1"/>
    <col min="15618" max="15618" width="21.453125" style="51" customWidth="1"/>
    <col min="15619" max="15619" width="12" style="51" bestFit="1" customWidth="1"/>
    <col min="15620" max="15620" width="4.81640625" style="51" customWidth="1"/>
    <col min="15621" max="15621" width="4.81640625" style="51" bestFit="1" customWidth="1"/>
    <col min="15622" max="15622" width="22.08984375" style="51" bestFit="1" customWidth="1"/>
    <col min="15623" max="15623" width="9" style="51" bestFit="1" customWidth="1"/>
    <col min="15624" max="15872" width="8.81640625" style="51"/>
    <col min="15873" max="15873" width="4.81640625" style="51" bestFit="1" customWidth="1"/>
    <col min="15874" max="15874" width="21.453125" style="51" customWidth="1"/>
    <col min="15875" max="15875" width="12" style="51" bestFit="1" customWidth="1"/>
    <col min="15876" max="15876" width="4.81640625" style="51" customWidth="1"/>
    <col min="15877" max="15877" width="4.81640625" style="51" bestFit="1" customWidth="1"/>
    <col min="15878" max="15878" width="22.08984375" style="51" bestFit="1" customWidth="1"/>
    <col min="15879" max="15879" width="9" style="51" bestFit="1" customWidth="1"/>
    <col min="15880" max="16128" width="8.81640625" style="51"/>
    <col min="16129" max="16129" width="4.81640625" style="51" bestFit="1" customWidth="1"/>
    <col min="16130" max="16130" width="21.453125" style="51" customWidth="1"/>
    <col min="16131" max="16131" width="12" style="51" bestFit="1" customWidth="1"/>
    <col min="16132" max="16132" width="4.81640625" style="51" customWidth="1"/>
    <col min="16133" max="16133" width="4.81640625" style="51" bestFit="1" customWidth="1"/>
    <col min="16134" max="16134" width="22.08984375" style="51" bestFit="1" customWidth="1"/>
    <col min="16135" max="16135" width="9" style="51" bestFit="1" customWidth="1"/>
    <col min="16136" max="16384" width="8.81640625" style="51"/>
  </cols>
  <sheetData>
    <row r="1" spans="1:7" ht="17.399999999999999">
      <c r="A1" s="48"/>
      <c r="B1" s="49" t="s">
        <v>165</v>
      </c>
      <c r="C1" s="49"/>
      <c r="D1" s="50"/>
      <c r="E1" s="49"/>
      <c r="F1" s="49"/>
      <c r="G1" s="48"/>
    </row>
    <row r="2" spans="1:7" ht="21.6">
      <c r="A2" s="52" t="s">
        <v>166</v>
      </c>
      <c r="B2" s="53" t="s">
        <v>167</v>
      </c>
      <c r="C2" s="54" t="s">
        <v>59</v>
      </c>
      <c r="D2" s="55"/>
      <c r="E2" s="52" t="s">
        <v>166</v>
      </c>
      <c r="F2" s="53" t="s">
        <v>167</v>
      </c>
      <c r="G2" s="54" t="s">
        <v>59</v>
      </c>
    </row>
    <row r="3" spans="1:7" ht="15.6">
      <c r="A3" s="56" t="s">
        <v>168</v>
      </c>
      <c r="B3" s="57" t="s">
        <v>169</v>
      </c>
      <c r="C3" s="58">
        <v>4.3942000000000002E-2</v>
      </c>
      <c r="D3" s="59"/>
      <c r="E3" s="60">
        <v>44</v>
      </c>
      <c r="F3" s="57" t="s">
        <v>170</v>
      </c>
      <c r="G3" s="58">
        <v>0.111419</v>
      </c>
    </row>
    <row r="4" spans="1:7" ht="15.6">
      <c r="A4" s="56" t="s">
        <v>171</v>
      </c>
      <c r="B4" s="57" t="s">
        <v>172</v>
      </c>
      <c r="C4" s="58">
        <v>4.6156000000000003E-2</v>
      </c>
      <c r="D4" s="59"/>
      <c r="E4" s="60">
        <v>45</v>
      </c>
      <c r="F4" s="57" t="s">
        <v>173</v>
      </c>
      <c r="G4" s="58">
        <v>6.3206999999999999E-2</v>
      </c>
    </row>
    <row r="5" spans="1:7" ht="15.6">
      <c r="A5" s="56" t="s">
        <v>174</v>
      </c>
      <c r="B5" s="57" t="s">
        <v>175</v>
      </c>
      <c r="C5" s="58">
        <v>7.8945000000000001E-2</v>
      </c>
      <c r="D5" s="59"/>
      <c r="E5" s="60">
        <v>46</v>
      </c>
      <c r="F5" s="57" t="s">
        <v>176</v>
      </c>
      <c r="G5" s="61">
        <v>0.11021599999999999</v>
      </c>
    </row>
    <row r="6" spans="1:7" ht="15.6">
      <c r="A6" s="56" t="s">
        <v>177</v>
      </c>
      <c r="B6" s="57" t="s">
        <v>178</v>
      </c>
      <c r="C6" s="61">
        <v>0.106637</v>
      </c>
      <c r="D6" s="59"/>
      <c r="E6" s="60">
        <v>47</v>
      </c>
      <c r="F6" s="57" t="s">
        <v>179</v>
      </c>
      <c r="G6" s="61">
        <v>5.6281999999999999E-2</v>
      </c>
    </row>
    <row r="7" spans="1:7" ht="15.6">
      <c r="A7" s="56" t="s">
        <v>180</v>
      </c>
      <c r="B7" s="57" t="s">
        <v>181</v>
      </c>
      <c r="C7" s="58">
        <v>0.114417</v>
      </c>
      <c r="D7" s="59"/>
      <c r="E7" s="60">
        <v>48</v>
      </c>
      <c r="F7" s="57" t="s">
        <v>182</v>
      </c>
      <c r="G7" s="61">
        <v>5.9810000000000002E-2</v>
      </c>
    </row>
    <row r="8" spans="1:7" ht="15.6">
      <c r="A8" s="56" t="s">
        <v>183</v>
      </c>
      <c r="B8" s="57" t="s">
        <v>184</v>
      </c>
      <c r="C8" s="58">
        <v>7.5666999999999998E-2</v>
      </c>
      <c r="D8" s="59"/>
      <c r="E8" s="60">
        <v>49</v>
      </c>
      <c r="F8" s="57" t="s">
        <v>185</v>
      </c>
      <c r="G8" s="58">
        <v>7.6530000000000001E-2</v>
      </c>
    </row>
    <row r="9" spans="1:7" ht="15.6">
      <c r="A9" s="56" t="s">
        <v>186</v>
      </c>
      <c r="B9" s="57" t="s">
        <v>187</v>
      </c>
      <c r="C9" s="61">
        <v>9.1128000000000001E-2</v>
      </c>
      <c r="D9" s="59"/>
      <c r="E9" s="60">
        <v>50</v>
      </c>
      <c r="F9" s="57" t="s">
        <v>188</v>
      </c>
      <c r="G9" s="58">
        <v>6.4896999999999996E-2</v>
      </c>
    </row>
    <row r="10" spans="1:7" ht="15.6">
      <c r="A10" s="56" t="s">
        <v>189</v>
      </c>
      <c r="B10" s="57" t="s">
        <v>190</v>
      </c>
      <c r="C10" s="58">
        <v>3.3529999999999997E-2</v>
      </c>
      <c r="D10" s="59"/>
      <c r="E10" s="60">
        <v>51</v>
      </c>
      <c r="F10" s="57" t="s">
        <v>191</v>
      </c>
      <c r="G10" s="61">
        <v>4.2604000000000003E-2</v>
      </c>
    </row>
    <row r="11" spans="1:7" ht="15.6">
      <c r="A11" s="56" t="s">
        <v>192</v>
      </c>
      <c r="B11" s="57" t="s">
        <v>193</v>
      </c>
      <c r="C11" s="58">
        <v>6.8350999999999995E-2</v>
      </c>
      <c r="D11" s="59"/>
      <c r="E11" s="60">
        <v>52</v>
      </c>
      <c r="F11" s="57" t="s">
        <v>194</v>
      </c>
      <c r="G11" s="61">
        <v>5.5789999999999999E-2</v>
      </c>
    </row>
    <row r="12" spans="1:7" ht="15.6">
      <c r="A12" s="60">
        <v>10</v>
      </c>
      <c r="B12" s="57" t="s">
        <v>195</v>
      </c>
      <c r="C12" s="58">
        <v>4.7010000000000003E-2</v>
      </c>
      <c r="D12" s="59"/>
      <c r="E12" s="60">
        <v>53</v>
      </c>
      <c r="F12" s="57" t="s">
        <v>196</v>
      </c>
      <c r="G12" s="61">
        <v>5.9221999999999997E-2</v>
      </c>
    </row>
    <row r="13" spans="1:7" ht="15.6">
      <c r="A13" s="60">
        <v>11</v>
      </c>
      <c r="B13" s="57" t="s">
        <v>197</v>
      </c>
      <c r="C13" s="58">
        <v>7.4520000000000003E-2</v>
      </c>
      <c r="D13" s="59"/>
      <c r="E13" s="60">
        <v>54</v>
      </c>
      <c r="F13" s="57" t="s">
        <v>198</v>
      </c>
      <c r="G13" s="61">
        <v>9.0515999999999999E-2</v>
      </c>
    </row>
    <row r="14" spans="1:7" ht="15.6">
      <c r="A14" s="60">
        <v>12</v>
      </c>
      <c r="B14" s="57" t="s">
        <v>199</v>
      </c>
      <c r="C14" s="61">
        <v>6.2599000000000002E-2</v>
      </c>
      <c r="D14" s="59"/>
      <c r="E14" s="60">
        <v>55</v>
      </c>
      <c r="F14" s="57" t="s">
        <v>200</v>
      </c>
      <c r="G14" s="58">
        <v>5.7605999999999997E-2</v>
      </c>
    </row>
    <row r="15" spans="1:7" ht="15.6">
      <c r="A15" s="60">
        <v>13</v>
      </c>
      <c r="B15" s="57" t="s">
        <v>201</v>
      </c>
      <c r="C15" s="58">
        <v>0.11015800000000001</v>
      </c>
      <c r="D15" s="59"/>
      <c r="E15" s="60">
        <v>56</v>
      </c>
      <c r="F15" s="57" t="s">
        <v>202</v>
      </c>
      <c r="G15" s="61">
        <v>6.7207000000000003E-2</v>
      </c>
    </row>
    <row r="16" spans="1:7" ht="15.6">
      <c r="A16" s="60">
        <v>14</v>
      </c>
      <c r="B16" s="57" t="s">
        <v>203</v>
      </c>
      <c r="C16" s="61">
        <v>5.6277000000000001E-2</v>
      </c>
      <c r="D16" s="59"/>
      <c r="E16" s="60">
        <v>57</v>
      </c>
      <c r="F16" s="57" t="s">
        <v>204</v>
      </c>
      <c r="G16" s="58">
        <v>4.1029000000000003E-2</v>
      </c>
    </row>
    <row r="17" spans="1:7" ht="15.6">
      <c r="A17" s="60">
        <v>15</v>
      </c>
      <c r="B17" s="57" t="s">
        <v>205</v>
      </c>
      <c r="C17" s="58">
        <v>3.8893999999999998E-2</v>
      </c>
      <c r="D17" s="59"/>
      <c r="E17" s="60">
        <v>58</v>
      </c>
      <c r="F17" s="57" t="s">
        <v>206</v>
      </c>
      <c r="G17" s="58">
        <v>6.6095000000000001E-2</v>
      </c>
    </row>
    <row r="18" spans="1:7" ht="15.6">
      <c r="A18" s="60">
        <v>16</v>
      </c>
      <c r="B18" s="57" t="s">
        <v>207</v>
      </c>
      <c r="C18" s="61">
        <v>0.106145</v>
      </c>
      <c r="D18" s="59"/>
      <c r="E18" s="60">
        <v>59</v>
      </c>
      <c r="F18" s="57" t="s">
        <v>208</v>
      </c>
      <c r="G18" s="58">
        <v>5.9324000000000002E-2</v>
      </c>
    </row>
    <row r="19" spans="1:7" ht="15.6">
      <c r="A19" s="60">
        <v>17</v>
      </c>
      <c r="B19" s="57" t="s">
        <v>209</v>
      </c>
      <c r="C19" s="58">
        <v>0.105282</v>
      </c>
      <c r="D19" s="59"/>
      <c r="E19" s="60">
        <v>60</v>
      </c>
      <c r="F19" s="57" t="s">
        <v>210</v>
      </c>
      <c r="G19" s="61">
        <v>6.7349000000000006E-2</v>
      </c>
    </row>
    <row r="20" spans="1:7" ht="15.6">
      <c r="A20" s="60">
        <v>18</v>
      </c>
      <c r="B20" s="57" t="s">
        <v>211</v>
      </c>
      <c r="C20" s="61">
        <v>5.6307999999999997E-2</v>
      </c>
      <c r="D20" s="62"/>
      <c r="E20" s="60">
        <v>61</v>
      </c>
      <c r="F20" s="57" t="s">
        <v>212</v>
      </c>
      <c r="G20" s="63">
        <v>0.04</v>
      </c>
    </row>
    <row r="21" spans="1:7" ht="15.6">
      <c r="A21" s="60">
        <v>19</v>
      </c>
      <c r="B21" s="57" t="s">
        <v>213</v>
      </c>
      <c r="C21" s="61">
        <v>6.3663999999999998E-2</v>
      </c>
      <c r="D21" s="59"/>
      <c r="E21" s="60">
        <v>62</v>
      </c>
      <c r="F21" s="57" t="s">
        <v>214</v>
      </c>
      <c r="G21" s="58">
        <v>9.5073000000000005E-2</v>
      </c>
    </row>
    <row r="22" spans="1:7" ht="15.6">
      <c r="A22" s="60">
        <v>20</v>
      </c>
      <c r="B22" s="57" t="s">
        <v>215</v>
      </c>
      <c r="C22" s="58">
        <v>8.4686999999999998E-2</v>
      </c>
      <c r="D22" s="59"/>
      <c r="E22" s="60">
        <v>63</v>
      </c>
      <c r="F22" s="57" t="s">
        <v>216</v>
      </c>
      <c r="G22" s="61">
        <v>5.4775999999999998E-2</v>
      </c>
    </row>
    <row r="23" spans="1:7" ht="15.6">
      <c r="A23" s="60">
        <v>21</v>
      </c>
      <c r="B23" s="57" t="s">
        <v>217</v>
      </c>
      <c r="C23" s="61">
        <v>9.6953999999999999E-2</v>
      </c>
      <c r="D23" s="59"/>
      <c r="E23" s="60">
        <v>64</v>
      </c>
      <c r="F23" s="57" t="s">
        <v>218</v>
      </c>
      <c r="G23" s="58">
        <v>8.4181000000000006E-2</v>
      </c>
    </row>
    <row r="24" spans="1:7" ht="15.6">
      <c r="A24" s="60">
        <v>22</v>
      </c>
      <c r="B24" s="57" t="s">
        <v>219</v>
      </c>
      <c r="C24" s="61">
        <v>7.6213000000000003E-2</v>
      </c>
      <c r="D24" s="59"/>
      <c r="E24" s="60">
        <v>65</v>
      </c>
      <c r="F24" s="57" t="s">
        <v>220</v>
      </c>
      <c r="G24" s="61">
        <v>9.4878000000000004E-2</v>
      </c>
    </row>
    <row r="25" spans="1:7" ht="15.6">
      <c r="A25" s="60">
        <v>23</v>
      </c>
      <c r="B25" s="57" t="s">
        <v>221</v>
      </c>
      <c r="C25" s="61">
        <v>4.0185999999999999E-2</v>
      </c>
      <c r="D25" s="59"/>
      <c r="E25" s="60">
        <v>66</v>
      </c>
      <c r="F25" s="57" t="s">
        <v>222</v>
      </c>
      <c r="G25" s="61">
        <v>0.100592</v>
      </c>
    </row>
    <row r="26" spans="1:7" ht="15.6">
      <c r="A26" s="60">
        <v>24</v>
      </c>
      <c r="B26" s="57" t="s">
        <v>223</v>
      </c>
      <c r="C26" s="58">
        <v>5.1208999999999998E-2</v>
      </c>
      <c r="D26" s="59"/>
      <c r="E26" s="64">
        <v>67</v>
      </c>
      <c r="F26" s="65" t="s">
        <v>224</v>
      </c>
      <c r="G26" s="61">
        <v>3.4216000000000003E-2</v>
      </c>
    </row>
    <row r="27" spans="1:7" ht="15.6">
      <c r="A27" s="60">
        <v>25</v>
      </c>
      <c r="B27" s="57" t="s">
        <v>225</v>
      </c>
      <c r="C27" s="61">
        <v>7.4699000000000002E-2</v>
      </c>
      <c r="D27" s="59"/>
      <c r="E27" s="64">
        <v>68</v>
      </c>
      <c r="F27" s="66" t="s">
        <v>226</v>
      </c>
      <c r="G27" s="61">
        <v>3.4100999999999999E-2</v>
      </c>
    </row>
    <row r="28" spans="1:7" ht="15.6">
      <c r="A28" s="60">
        <v>26</v>
      </c>
      <c r="B28" s="57" t="s">
        <v>227</v>
      </c>
      <c r="C28" s="58">
        <v>9.4695000000000001E-2</v>
      </c>
      <c r="D28" s="59"/>
      <c r="E28" s="67">
        <v>69</v>
      </c>
      <c r="F28" s="66" t="s">
        <v>228</v>
      </c>
      <c r="G28" s="61">
        <v>3.4026000000000001E-2</v>
      </c>
    </row>
    <row r="29" spans="1:7" ht="15.6">
      <c r="A29" s="60">
        <v>27</v>
      </c>
      <c r="B29" s="57" t="s">
        <v>229</v>
      </c>
      <c r="C29" s="58">
        <v>6.7823999999999995E-2</v>
      </c>
      <c r="D29" s="59"/>
      <c r="E29" s="68"/>
      <c r="F29" s="66" t="s">
        <v>230</v>
      </c>
      <c r="G29" s="61">
        <v>7.0319999999999994E-2</v>
      </c>
    </row>
    <row r="30" spans="1:7" ht="15.6">
      <c r="A30" s="60">
        <v>28</v>
      </c>
      <c r="B30" s="57" t="s">
        <v>231</v>
      </c>
      <c r="C30" s="58">
        <v>4.6974000000000002E-2</v>
      </c>
      <c r="D30" s="59"/>
      <c r="E30" s="64"/>
      <c r="F30" s="66"/>
      <c r="G30" s="68"/>
    </row>
    <row r="31" spans="1:7" ht="15.6">
      <c r="A31" s="60">
        <v>29</v>
      </c>
      <c r="B31" s="57" t="s">
        <v>232</v>
      </c>
      <c r="C31" s="58">
        <v>5.5481999999999997E-2</v>
      </c>
      <c r="D31" s="59"/>
      <c r="E31" s="67"/>
      <c r="F31" s="66"/>
      <c r="G31" s="68"/>
    </row>
    <row r="32" spans="1:7" ht="15.6">
      <c r="A32" s="60">
        <v>30</v>
      </c>
      <c r="B32" s="57" t="s">
        <v>233</v>
      </c>
      <c r="C32" s="61">
        <v>7.5789999999999996E-2</v>
      </c>
      <c r="D32" s="59"/>
      <c r="E32" s="67"/>
      <c r="F32" s="66"/>
      <c r="G32" s="68"/>
    </row>
    <row r="33" spans="1:7" ht="15.6">
      <c r="A33" s="60">
        <v>31</v>
      </c>
      <c r="B33" s="57" t="s">
        <v>234</v>
      </c>
      <c r="C33" s="61">
        <v>5.3554999999999998E-2</v>
      </c>
      <c r="D33" s="59"/>
      <c r="E33" s="67"/>
      <c r="F33" s="66"/>
      <c r="G33" s="68"/>
    </row>
    <row r="34" spans="1:7" ht="15.6">
      <c r="A34" s="60">
        <v>32</v>
      </c>
      <c r="B34" s="57" t="s">
        <v>235</v>
      </c>
      <c r="C34" s="58">
        <v>4.4888999999999998E-2</v>
      </c>
      <c r="D34" s="59"/>
      <c r="E34" s="67"/>
      <c r="F34" s="66"/>
      <c r="G34" s="68"/>
    </row>
    <row r="35" spans="1:7" ht="15.6">
      <c r="A35" s="60">
        <v>33</v>
      </c>
      <c r="B35" s="57" t="s">
        <v>236</v>
      </c>
      <c r="C35" s="61">
        <v>8.3321000000000006E-2</v>
      </c>
      <c r="D35" s="59"/>
      <c r="E35" s="67"/>
      <c r="F35" s="66"/>
      <c r="G35" s="68"/>
    </row>
    <row r="36" spans="1:7" ht="15.6">
      <c r="A36" s="60">
        <v>34</v>
      </c>
      <c r="B36" s="57" t="s">
        <v>237</v>
      </c>
      <c r="C36" s="58">
        <v>0.10589800000000001</v>
      </c>
      <c r="D36" s="59"/>
      <c r="E36" s="67"/>
      <c r="F36" s="66" t="s">
        <v>238</v>
      </c>
      <c r="G36" s="68"/>
    </row>
    <row r="37" spans="1:7" ht="15.6">
      <c r="A37" s="60">
        <v>35</v>
      </c>
      <c r="B37" s="57" t="s">
        <v>239</v>
      </c>
      <c r="C37" s="61">
        <v>7.4594999999999995E-2</v>
      </c>
      <c r="D37" s="59"/>
      <c r="E37" s="67"/>
      <c r="F37" s="66" t="s">
        <v>240</v>
      </c>
      <c r="G37" s="68">
        <v>5</v>
      </c>
    </row>
    <row r="38" spans="1:7" ht="15.6">
      <c r="A38" s="60">
        <v>36</v>
      </c>
      <c r="B38" s="57" t="s">
        <v>241</v>
      </c>
      <c r="C38" s="61">
        <v>0.11046300000000001</v>
      </c>
      <c r="D38" s="69"/>
      <c r="E38" s="67"/>
      <c r="F38" s="66" t="s">
        <v>242</v>
      </c>
      <c r="G38" s="68">
        <v>15</v>
      </c>
    </row>
    <row r="39" spans="1:7" ht="15.6">
      <c r="A39" s="60">
        <v>37</v>
      </c>
      <c r="B39" s="57" t="s">
        <v>243</v>
      </c>
      <c r="C39" s="58">
        <v>6.3925999999999997E-2</v>
      </c>
      <c r="D39" s="59"/>
      <c r="E39" s="67"/>
      <c r="F39" s="66" t="s">
        <v>244</v>
      </c>
      <c r="G39" s="68">
        <v>7</v>
      </c>
    </row>
    <row r="40" spans="1:7" ht="15.6">
      <c r="A40" s="60">
        <v>38</v>
      </c>
      <c r="B40" s="57" t="s">
        <v>245</v>
      </c>
      <c r="C40" s="61">
        <v>6.1416999999999999E-2</v>
      </c>
      <c r="D40" s="59"/>
      <c r="E40" s="67"/>
      <c r="F40" s="66" t="s">
        <v>246</v>
      </c>
      <c r="G40" s="68">
        <v>7</v>
      </c>
    </row>
    <row r="41" spans="1:7" ht="15.6">
      <c r="A41" s="60">
        <v>39</v>
      </c>
      <c r="B41" s="57" t="s">
        <v>247</v>
      </c>
      <c r="C41" s="61">
        <v>9.3518000000000004E-2</v>
      </c>
      <c r="D41" s="59"/>
      <c r="E41" s="67"/>
      <c r="F41" s="66" t="s">
        <v>248</v>
      </c>
      <c r="G41" s="68">
        <v>5</v>
      </c>
    </row>
    <row r="42" spans="1:7" ht="15.6">
      <c r="A42" s="60">
        <v>40</v>
      </c>
      <c r="B42" s="57" t="s">
        <v>249</v>
      </c>
      <c r="C42" s="58">
        <v>7.1006E-2</v>
      </c>
      <c r="D42" s="59"/>
      <c r="E42" s="68"/>
      <c r="F42" s="66" t="s">
        <v>250</v>
      </c>
      <c r="G42" s="68">
        <v>8</v>
      </c>
    </row>
    <row r="43" spans="1:7" ht="15.6">
      <c r="A43" s="60">
        <v>41</v>
      </c>
      <c r="B43" s="57" t="s">
        <v>251</v>
      </c>
      <c r="C43" s="61">
        <v>4.6933000000000002E-2</v>
      </c>
      <c r="D43" s="59"/>
      <c r="E43" s="67"/>
      <c r="F43" s="66" t="s">
        <v>252</v>
      </c>
      <c r="G43" s="68">
        <v>7</v>
      </c>
    </row>
    <row r="44" spans="1:7" ht="15.6">
      <c r="A44" s="60">
        <v>42</v>
      </c>
      <c r="B44" s="57" t="s">
        <v>253</v>
      </c>
      <c r="C44" s="61">
        <v>8.2305000000000003E-2</v>
      </c>
      <c r="D44" s="59"/>
      <c r="E44" s="67"/>
      <c r="F44" s="66" t="s">
        <v>254</v>
      </c>
      <c r="G44" s="68">
        <v>15</v>
      </c>
    </row>
    <row r="45" spans="1:7" ht="15.6">
      <c r="A45" s="60">
        <v>43</v>
      </c>
      <c r="B45" s="57" t="s">
        <v>255</v>
      </c>
      <c r="C45" s="58">
        <v>7.9000000000000001E-2</v>
      </c>
      <c r="D45" s="59"/>
      <c r="E45" s="67"/>
      <c r="F45" s="66"/>
      <c r="G45" s="68">
        <v>69</v>
      </c>
    </row>
    <row r="46" spans="1:7" ht="15.6">
      <c r="A46" s="70"/>
      <c r="B46" s="70"/>
      <c r="C46" s="70"/>
      <c r="D46" s="70"/>
      <c r="E46" s="70"/>
      <c r="F46" s="70"/>
      <c r="G46" s="70"/>
    </row>
    <row r="47" spans="1:7" ht="15.6">
      <c r="A47" s="70"/>
      <c r="B47" s="70"/>
      <c r="C47" s="70"/>
      <c r="D47" s="70"/>
      <c r="E47" s="70"/>
      <c r="F47" s="70"/>
      <c r="G47" s="70"/>
    </row>
    <row r="48" spans="1:7">
      <c r="A48" s="71"/>
    </row>
    <row r="49" spans="1:1">
      <c r="A49" s="72"/>
    </row>
    <row r="50" spans="1:1">
      <c r="A50" s="72"/>
    </row>
    <row r="51" spans="1:1">
      <c r="A51" s="72"/>
    </row>
    <row r="52" spans="1:1">
      <c r="A52" s="7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41"/>
  <sheetViews>
    <sheetView workbookViewId="0">
      <selection activeCell="E23" sqref="E23"/>
    </sheetView>
  </sheetViews>
  <sheetFormatPr defaultRowHeight="15"/>
  <sheetData>
    <row r="1" spans="1:1" ht="18">
      <c r="A1" s="436" t="s">
        <v>622</v>
      </c>
    </row>
    <row r="2" spans="1:1">
      <c r="A2" s="437" t="s">
        <v>662</v>
      </c>
    </row>
    <row r="3" spans="1:1">
      <c r="A3" s="438" t="s">
        <v>623</v>
      </c>
    </row>
    <row r="4" spans="1:1">
      <c r="A4" s="438" t="s">
        <v>624</v>
      </c>
    </row>
    <row r="5" spans="1:1">
      <c r="A5" s="438" t="s">
        <v>625</v>
      </c>
    </row>
    <row r="6" spans="1:1">
      <c r="A6" s="438" t="s">
        <v>626</v>
      </c>
    </row>
    <row r="7" spans="1:1">
      <c r="A7" s="438" t="s">
        <v>627</v>
      </c>
    </row>
    <row r="8" spans="1:1">
      <c r="A8" s="438" t="s">
        <v>628</v>
      </c>
    </row>
    <row r="9" spans="1:1">
      <c r="A9" s="439" t="s">
        <v>629</v>
      </c>
    </row>
    <row r="10" spans="1:1">
      <c r="A10" s="440" t="s">
        <v>630</v>
      </c>
    </row>
    <row r="11" spans="1:1">
      <c r="A11" s="440" t="s">
        <v>631</v>
      </c>
    </row>
    <row r="12" spans="1:1">
      <c r="A12" s="440" t="s">
        <v>632</v>
      </c>
    </row>
    <row r="13" spans="1:1">
      <c r="A13" s="441" t="s">
        <v>633</v>
      </c>
    </row>
    <row r="14" spans="1:1" ht="18">
      <c r="A14" s="436" t="s">
        <v>634</v>
      </c>
    </row>
    <row r="15" spans="1:1" ht="15.6">
      <c r="A15" s="442" t="s">
        <v>635</v>
      </c>
    </row>
    <row r="16" spans="1:1" ht="15.6">
      <c r="A16" s="443" t="s">
        <v>663</v>
      </c>
    </row>
    <row r="17" spans="1:1" ht="15.6">
      <c r="A17" s="444" t="s">
        <v>664</v>
      </c>
    </row>
    <row r="18" spans="1:1" ht="15.6">
      <c r="A18" s="444" t="s">
        <v>661</v>
      </c>
    </row>
    <row r="19" spans="1:1" ht="15.6">
      <c r="A19" s="443" t="s">
        <v>636</v>
      </c>
    </row>
    <row r="20" spans="1:1" ht="15.6">
      <c r="A20" s="444" t="s">
        <v>665</v>
      </c>
    </row>
    <row r="21" spans="1:1" ht="15.6">
      <c r="A21" s="444" t="s">
        <v>637</v>
      </c>
    </row>
    <row r="22" spans="1:1" ht="15.6">
      <c r="A22" s="443" t="s">
        <v>638</v>
      </c>
    </row>
    <row r="23" spans="1:1" ht="15.6">
      <c r="A23" s="444" t="s">
        <v>639</v>
      </c>
    </row>
    <row r="24" spans="1:1" ht="15.6">
      <c r="A24" s="444" t="s">
        <v>640</v>
      </c>
    </row>
    <row r="25" spans="1:1" ht="15.6">
      <c r="A25" s="445" t="s">
        <v>641</v>
      </c>
    </row>
    <row r="26" spans="1:1" ht="15.6">
      <c r="A26" s="443" t="s">
        <v>642</v>
      </c>
    </row>
    <row r="27" spans="1:1" ht="15.6">
      <c r="A27" s="444" t="s">
        <v>643</v>
      </c>
    </row>
    <row r="28" spans="1:1" ht="15.6">
      <c r="A28" s="444" t="s">
        <v>644</v>
      </c>
    </row>
    <row r="29" spans="1:1" ht="15.6">
      <c r="A29" s="444" t="s">
        <v>645</v>
      </c>
    </row>
    <row r="30" spans="1:1" ht="15.6">
      <c r="A30" s="444" t="s">
        <v>646</v>
      </c>
    </row>
    <row r="31" spans="1:1" ht="15.6">
      <c r="A31" s="444" t="s">
        <v>647</v>
      </c>
    </row>
    <row r="32" spans="1:1" ht="15.6">
      <c r="A32" s="444" t="s">
        <v>648</v>
      </c>
    </row>
    <row r="33" spans="1:1" ht="15.6">
      <c r="A33" s="444" t="s">
        <v>649</v>
      </c>
    </row>
    <row r="34" spans="1:1" ht="15.6">
      <c r="A34" s="444" t="s">
        <v>650</v>
      </c>
    </row>
    <row r="35" spans="1:1" ht="15.6">
      <c r="A35" s="443" t="s">
        <v>651</v>
      </c>
    </row>
    <row r="36" spans="1:1" ht="15.6">
      <c r="A36" s="444" t="s">
        <v>652</v>
      </c>
    </row>
    <row r="37" spans="1:1" ht="15.6">
      <c r="A37" s="444" t="s">
        <v>653</v>
      </c>
    </row>
    <row r="38" spans="1:1" ht="15.6">
      <c r="A38" s="446" t="s">
        <v>654</v>
      </c>
    </row>
    <row r="39" spans="1:1" ht="15.6">
      <c r="A39" s="446" t="s">
        <v>655</v>
      </c>
    </row>
    <row r="40" spans="1:1" ht="15.6">
      <c r="A40" s="446" t="s">
        <v>656</v>
      </c>
    </row>
    <row r="41" spans="1:1" ht="15.6">
      <c r="A41" s="444" t="s">
        <v>657</v>
      </c>
    </row>
  </sheetData>
  <sheetProtection algorithmName="SHA-512" hashValue="xJCPRFvWO51h2GNC2W2JfSlqXkfYMStA2BVRWr5Fjs9vCehYr894azGl43BSoz8kvUqDcj74Gpcq+Q+ZeVFyBA==" saltValue="RcXM/3wa4U9YRFd80cUrA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O56"/>
  <sheetViews>
    <sheetView tabSelected="1" view="pageBreakPreview" zoomScale="87" zoomScaleNormal="100" zoomScaleSheetLayoutView="87" workbookViewId="0">
      <pane ySplit="14" topLeftCell="A15" activePane="bottomLeft" state="frozen"/>
      <selection activeCell="E22" sqref="E22"/>
      <selection pane="bottomLeft" activeCell="H5" sqref="H5:I5"/>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0" style="12" customWidth="1"/>
    <col min="10" max="10" width="8.81640625" style="12"/>
    <col min="11" max="11" width="11.81640625" style="12" customWidth="1"/>
    <col min="12" max="12" width="8.81640625" style="12"/>
    <col min="13" max="13" width="5.81640625" style="12" customWidth="1"/>
    <col min="14" max="16384" width="8.81640625" style="12"/>
  </cols>
  <sheetData>
    <row r="1" spans="1:15" ht="21">
      <c r="A1" s="13" t="s">
        <v>21</v>
      </c>
      <c r="B1" s="14"/>
      <c r="C1" s="14"/>
      <c r="D1" s="14"/>
      <c r="E1" s="15"/>
      <c r="F1" s="6"/>
      <c r="G1" s="6"/>
      <c r="H1" s="6"/>
      <c r="I1" s="6"/>
      <c r="K1" s="213" t="s">
        <v>336</v>
      </c>
      <c r="L1" s="214"/>
      <c r="M1" s="214"/>
      <c r="N1" s="214"/>
      <c r="O1" s="215"/>
    </row>
    <row r="2" spans="1:15" ht="21">
      <c r="A2" s="13" t="s">
        <v>47</v>
      </c>
      <c r="B2" s="14"/>
      <c r="C2" s="14"/>
      <c r="D2" s="14"/>
      <c r="E2" s="15"/>
      <c r="F2" s="6"/>
      <c r="G2" s="6"/>
      <c r="H2" s="6"/>
      <c r="I2" s="6"/>
      <c r="K2" s="494"/>
      <c r="L2" s="495"/>
      <c r="M2" s="495"/>
      <c r="N2" s="495"/>
      <c r="O2" s="496"/>
    </row>
    <row r="3" spans="1:15" ht="21">
      <c r="A3" s="13" t="s">
        <v>256</v>
      </c>
      <c r="B3" s="14"/>
      <c r="C3" s="14"/>
      <c r="D3" s="14"/>
      <c r="E3" s="15"/>
      <c r="F3" s="6"/>
      <c r="G3" s="6"/>
      <c r="H3" s="6"/>
      <c r="I3" s="6"/>
      <c r="K3" s="216" t="s">
        <v>337</v>
      </c>
      <c r="L3" s="11"/>
      <c r="M3" s="11"/>
      <c r="N3" s="11"/>
      <c r="O3" s="217"/>
    </row>
    <row r="4" spans="1:15" ht="15.6">
      <c r="A4" s="507"/>
      <c r="B4" s="508"/>
      <c r="C4" s="508"/>
      <c r="D4" s="44"/>
      <c r="E4" s="44"/>
      <c r="F4" s="16"/>
      <c r="G4" s="16"/>
      <c r="H4" s="16"/>
      <c r="I4" s="7"/>
      <c r="K4" s="494"/>
      <c r="L4" s="495"/>
      <c r="M4" s="495"/>
      <c r="N4" s="495"/>
      <c r="O4" s="496"/>
    </row>
    <row r="5" spans="1:15" ht="15.6">
      <c r="A5" s="522"/>
      <c r="B5" s="522"/>
      <c r="C5" s="522"/>
      <c r="D5" s="522"/>
      <c r="E5" s="522"/>
      <c r="F5" s="522"/>
      <c r="G5" s="91" t="s">
        <v>492</v>
      </c>
      <c r="H5" s="519"/>
      <c r="I5" s="519"/>
      <c r="K5" s="216" t="s">
        <v>42</v>
      </c>
      <c r="L5" s="11"/>
      <c r="M5" s="11"/>
      <c r="N5" s="11"/>
      <c r="O5" s="217"/>
    </row>
    <row r="6" spans="1:15" ht="15.6">
      <c r="A6" s="18" t="s">
        <v>44</v>
      </c>
      <c r="B6" s="19"/>
      <c r="C6" s="19"/>
      <c r="D6" s="19"/>
      <c r="E6" s="20"/>
      <c r="F6" s="10"/>
      <c r="H6" s="11"/>
      <c r="I6" s="11"/>
      <c r="K6" s="224"/>
      <c r="L6" s="11"/>
      <c r="M6" s="222" t="s">
        <v>89</v>
      </c>
      <c r="N6" s="11"/>
      <c r="O6" s="225"/>
    </row>
    <row r="7" spans="1:15" ht="16.2" thickBot="1">
      <c r="A7" s="223" t="s">
        <v>338</v>
      </c>
      <c r="B7" s="19"/>
      <c r="C7" s="19"/>
      <c r="D7" s="19"/>
      <c r="E7" s="20"/>
      <c r="F7" s="10"/>
      <c r="H7" s="11"/>
      <c r="I7" s="11"/>
      <c r="K7" s="218" t="s">
        <v>43</v>
      </c>
      <c r="L7" s="219"/>
      <c r="M7" s="220" t="s">
        <v>45</v>
      </c>
      <c r="N7" s="219"/>
      <c r="O7" s="221" t="s">
        <v>46</v>
      </c>
    </row>
    <row r="8" spans="1:15" ht="15.6">
      <c r="A8" s="527" t="str">
        <f>IF(A5="","",VLOOKUP(A5,Sheet2!J2:L43,3,FALSE))</f>
        <v/>
      </c>
      <c r="B8" s="527"/>
      <c r="C8" s="527"/>
      <c r="D8" s="527"/>
      <c r="E8" s="527"/>
      <c r="F8" s="527"/>
      <c r="G8" s="42" t="s">
        <v>50</v>
      </c>
      <c r="H8" s="520"/>
      <c r="I8" s="521"/>
    </row>
    <row r="9" spans="1:15" ht="17.399999999999999">
      <c r="A9" s="40" t="s">
        <v>42</v>
      </c>
      <c r="B9" s="21"/>
      <c r="C9" s="21"/>
      <c r="D9" s="22"/>
      <c r="H9" s="11"/>
      <c r="I9" s="11"/>
    </row>
    <row r="10" spans="1:15" ht="17.399999999999999">
      <c r="A10" s="527" t="str">
        <f>IF(A5="","",VLOOKUP(A5,Sheet2!J2:N43,5,FALSE))</f>
        <v/>
      </c>
      <c r="B10" s="527"/>
      <c r="C10" s="17" t="str">
        <f>IF(A5="","",VLOOKUP(A5,Sheet2!J2:O43,6,FALSE))</f>
        <v/>
      </c>
      <c r="D10" s="23"/>
      <c r="E10" s="528" t="str">
        <f>IF(A5="","",VLOOKUP(A5,Sheet2!J2:P43,7,FALSE))</f>
        <v/>
      </c>
      <c r="F10" s="528"/>
      <c r="G10" s="42" t="s">
        <v>49</v>
      </c>
      <c r="H10" s="520"/>
      <c r="I10" s="521"/>
    </row>
    <row r="11" spans="1:15" ht="15.6">
      <c r="A11" s="18" t="s">
        <v>43</v>
      </c>
      <c r="B11" s="18"/>
      <c r="C11" s="18" t="s">
        <v>45</v>
      </c>
      <c r="D11" s="19"/>
      <c r="E11" s="9" t="s">
        <v>46</v>
      </c>
      <c r="F11" s="9"/>
      <c r="G11" s="19"/>
      <c r="H11" s="19"/>
      <c r="I11" s="8"/>
    </row>
    <row r="12" spans="1:15" ht="16.2" thickBot="1">
      <c r="A12" s="10"/>
      <c r="B12" s="10"/>
      <c r="C12" s="24"/>
      <c r="D12" s="24"/>
      <c r="E12" s="11"/>
      <c r="F12" s="11"/>
      <c r="G12" s="529" t="e">
        <f>'Reimbursement Request '!L5</f>
        <v>#N/A</v>
      </c>
      <c r="H12" s="529"/>
      <c r="I12" s="529"/>
    </row>
    <row r="13" spans="1:15" ht="16.2" customHeight="1" thickTop="1">
      <c r="A13" s="517" t="s">
        <v>27</v>
      </c>
      <c r="B13" s="511" t="s">
        <v>0</v>
      </c>
      <c r="C13" s="512"/>
      <c r="D13" s="513"/>
      <c r="E13" s="523" t="s">
        <v>276</v>
      </c>
      <c r="F13" s="524"/>
      <c r="G13" s="523" t="s">
        <v>277</v>
      </c>
      <c r="H13" s="524"/>
      <c r="I13" s="509" t="s">
        <v>13</v>
      </c>
    </row>
    <row r="14" spans="1:15" ht="41.7" customHeight="1" thickBot="1">
      <c r="A14" s="518"/>
      <c r="B14" s="514"/>
      <c r="C14" s="515"/>
      <c r="D14" s="516"/>
      <c r="E14" s="525"/>
      <c r="F14" s="526"/>
      <c r="G14" s="525"/>
      <c r="H14" s="526"/>
      <c r="I14" s="510"/>
    </row>
    <row r="15" spans="1:15" ht="16.5" customHeight="1" thickTop="1" thickBot="1">
      <c r="A15" s="530" t="s">
        <v>17</v>
      </c>
      <c r="B15" s="531"/>
      <c r="C15" s="531"/>
      <c r="D15" s="531"/>
      <c r="E15" s="531"/>
      <c r="F15" s="531"/>
      <c r="G15" s="531"/>
      <c r="H15" s="531"/>
      <c r="I15" s="532"/>
    </row>
    <row r="16" spans="1:15" ht="18" thickTop="1">
      <c r="A16" s="25">
        <v>1</v>
      </c>
      <c r="B16" s="447" t="s">
        <v>1</v>
      </c>
      <c r="C16" s="27"/>
      <c r="D16" s="27"/>
      <c r="E16" s="499">
        <v>0</v>
      </c>
      <c r="F16" s="500"/>
      <c r="G16" s="499">
        <v>0</v>
      </c>
      <c r="H16" s="500"/>
      <c r="I16" s="112">
        <f>SUM(E16:H16)</f>
        <v>0</v>
      </c>
    </row>
    <row r="17" spans="1:9" ht="17.399999999999999">
      <c r="A17" s="25">
        <v>2</v>
      </c>
      <c r="B17" s="447" t="s">
        <v>2</v>
      </c>
      <c r="C17" s="27"/>
      <c r="D17" s="27"/>
      <c r="E17" s="501">
        <v>0</v>
      </c>
      <c r="F17" s="502"/>
      <c r="G17" s="501">
        <v>0</v>
      </c>
      <c r="H17" s="502"/>
      <c r="I17" s="112">
        <f t="shared" ref="I17:I24" si="0">SUM(E17:H17)</f>
        <v>0</v>
      </c>
    </row>
    <row r="18" spans="1:9" ht="17.399999999999999">
      <c r="A18" s="25">
        <v>3</v>
      </c>
      <c r="B18" s="447" t="s">
        <v>15</v>
      </c>
      <c r="C18" s="27"/>
      <c r="D18" s="27"/>
      <c r="E18" s="501">
        <v>0</v>
      </c>
      <c r="F18" s="502"/>
      <c r="G18" s="501">
        <v>0</v>
      </c>
      <c r="H18" s="502"/>
      <c r="I18" s="112">
        <f t="shared" si="0"/>
        <v>0</v>
      </c>
    </row>
    <row r="19" spans="1:9" ht="17.399999999999999">
      <c r="A19" s="25">
        <v>4</v>
      </c>
      <c r="B19" s="447" t="s">
        <v>3</v>
      </c>
      <c r="C19" s="27"/>
      <c r="D19" s="27"/>
      <c r="E19" s="501">
        <v>0</v>
      </c>
      <c r="F19" s="502"/>
      <c r="G19" s="501">
        <v>0</v>
      </c>
      <c r="H19" s="502"/>
      <c r="I19" s="112">
        <f t="shared" si="0"/>
        <v>0</v>
      </c>
    </row>
    <row r="20" spans="1:9" ht="17.399999999999999">
      <c r="A20" s="25">
        <v>5</v>
      </c>
      <c r="B20" s="447" t="s">
        <v>4</v>
      </c>
      <c r="C20" s="27"/>
      <c r="D20" s="27"/>
      <c r="E20" s="501">
        <v>0</v>
      </c>
      <c r="F20" s="502"/>
      <c r="G20" s="501">
        <v>0</v>
      </c>
      <c r="H20" s="502"/>
      <c r="I20" s="112">
        <f t="shared" si="0"/>
        <v>0</v>
      </c>
    </row>
    <row r="21" spans="1:9" ht="17.399999999999999">
      <c r="A21" s="25">
        <v>6</v>
      </c>
      <c r="B21" s="447" t="s">
        <v>5</v>
      </c>
      <c r="C21" s="27"/>
      <c r="D21" s="27"/>
      <c r="E21" s="501">
        <v>0</v>
      </c>
      <c r="F21" s="502"/>
      <c r="G21" s="501">
        <v>0</v>
      </c>
      <c r="H21" s="502"/>
      <c r="I21" s="112">
        <f t="shared" si="0"/>
        <v>0</v>
      </c>
    </row>
    <row r="22" spans="1:9" ht="17.399999999999999">
      <c r="A22" s="25">
        <v>7</v>
      </c>
      <c r="B22" s="447" t="s">
        <v>6</v>
      </c>
      <c r="C22" s="27"/>
      <c r="D22" s="27"/>
      <c r="E22" s="501">
        <v>0</v>
      </c>
      <c r="F22" s="502"/>
      <c r="G22" s="501">
        <v>0</v>
      </c>
      <c r="H22" s="502"/>
      <c r="I22" s="112">
        <f t="shared" si="0"/>
        <v>0</v>
      </c>
    </row>
    <row r="23" spans="1:9" ht="17.399999999999999">
      <c r="A23" s="25">
        <v>8</v>
      </c>
      <c r="B23" s="28" t="s">
        <v>7</v>
      </c>
      <c r="C23" s="29"/>
      <c r="D23" s="27"/>
      <c r="E23" s="503">
        <v>0</v>
      </c>
      <c r="F23" s="504"/>
      <c r="G23" s="503">
        <v>0</v>
      </c>
      <c r="H23" s="504"/>
      <c r="I23" s="112">
        <f t="shared" si="0"/>
        <v>0</v>
      </c>
    </row>
    <row r="24" spans="1:9" ht="18" thickBot="1">
      <c r="A24" s="25">
        <v>9</v>
      </c>
      <c r="B24" s="447" t="s">
        <v>8</v>
      </c>
      <c r="C24" s="27"/>
      <c r="D24" s="27"/>
      <c r="E24" s="501">
        <v>0</v>
      </c>
      <c r="F24" s="502"/>
      <c r="G24" s="501">
        <v>0</v>
      </c>
      <c r="H24" s="502"/>
      <c r="I24" s="112">
        <f t="shared" si="0"/>
        <v>0</v>
      </c>
    </row>
    <row r="25" spans="1:9" ht="18.600000000000001" thickTop="1" thickBot="1">
      <c r="A25" s="30">
        <v>10</v>
      </c>
      <c r="B25" s="31" t="s">
        <v>9</v>
      </c>
      <c r="C25" s="32"/>
      <c r="D25" s="32"/>
      <c r="E25" s="505">
        <f>SUM(E16:E24)</f>
        <v>0</v>
      </c>
      <c r="F25" s="506"/>
      <c r="G25" s="505">
        <f>SUM(G16:G24)</f>
        <v>0</v>
      </c>
      <c r="H25" s="506"/>
      <c r="I25" s="110">
        <f>SUM(I16:I24)</f>
        <v>0</v>
      </c>
    </row>
    <row r="26" spans="1:9" ht="16.2" thickTop="1" thickBot="1">
      <c r="A26" s="533" t="s">
        <v>18</v>
      </c>
      <c r="B26" s="534"/>
      <c r="C26" s="534"/>
      <c r="D26" s="534"/>
      <c r="E26" s="534"/>
      <c r="F26" s="534"/>
      <c r="G26" s="534"/>
      <c r="H26" s="534"/>
      <c r="I26" s="535"/>
    </row>
    <row r="27" spans="1:9" ht="18" thickTop="1">
      <c r="A27" s="25">
        <v>11</v>
      </c>
      <c r="B27" s="447" t="s">
        <v>16</v>
      </c>
      <c r="C27" s="33"/>
      <c r="D27" s="33"/>
      <c r="E27" s="499">
        <v>0</v>
      </c>
      <c r="F27" s="500"/>
      <c r="G27" s="499">
        <v>0</v>
      </c>
      <c r="H27" s="500"/>
      <c r="I27" s="112">
        <f>SUM(E27:H27)</f>
        <v>0</v>
      </c>
    </row>
    <row r="28" spans="1:9" ht="17.399999999999999">
      <c r="A28" s="25">
        <v>12</v>
      </c>
      <c r="B28" s="447" t="s">
        <v>2</v>
      </c>
      <c r="C28" s="33"/>
      <c r="D28" s="33"/>
      <c r="E28" s="501">
        <v>0</v>
      </c>
      <c r="F28" s="502"/>
      <c r="G28" s="501">
        <v>0</v>
      </c>
      <c r="H28" s="502"/>
      <c r="I28" s="112">
        <f t="shared" ref="I28:I36" si="1">SUM(E28:H28)</f>
        <v>0</v>
      </c>
    </row>
    <row r="29" spans="1:9" ht="17.399999999999999">
      <c r="A29" s="25">
        <v>13</v>
      </c>
      <c r="B29" s="447" t="s">
        <v>15</v>
      </c>
      <c r="C29" s="33"/>
      <c r="D29" s="33"/>
      <c r="E29" s="501">
        <v>0</v>
      </c>
      <c r="F29" s="502"/>
      <c r="G29" s="501">
        <v>0</v>
      </c>
      <c r="H29" s="502"/>
      <c r="I29" s="112">
        <f t="shared" si="1"/>
        <v>0</v>
      </c>
    </row>
    <row r="30" spans="1:9" ht="17.399999999999999">
      <c r="A30" s="25">
        <v>14</v>
      </c>
      <c r="B30" s="447" t="s">
        <v>3</v>
      </c>
      <c r="C30" s="33"/>
      <c r="D30" s="33"/>
      <c r="E30" s="501">
        <v>0</v>
      </c>
      <c r="F30" s="502"/>
      <c r="G30" s="501">
        <v>0</v>
      </c>
      <c r="H30" s="502"/>
      <c r="I30" s="112">
        <f t="shared" si="1"/>
        <v>0</v>
      </c>
    </row>
    <row r="31" spans="1:9" ht="17.399999999999999">
      <c r="A31" s="25">
        <v>15</v>
      </c>
      <c r="B31" s="447" t="s">
        <v>4</v>
      </c>
      <c r="C31" s="33"/>
      <c r="D31" s="33"/>
      <c r="E31" s="501">
        <v>0</v>
      </c>
      <c r="F31" s="502"/>
      <c r="G31" s="501">
        <v>0</v>
      </c>
      <c r="H31" s="502"/>
      <c r="I31" s="112">
        <f t="shared" si="1"/>
        <v>0</v>
      </c>
    </row>
    <row r="32" spans="1:9" ht="17.399999999999999">
      <c r="A32" s="25">
        <v>16</v>
      </c>
      <c r="B32" s="447" t="s">
        <v>5</v>
      </c>
      <c r="C32" s="33"/>
      <c r="D32" s="33"/>
      <c r="E32" s="501">
        <v>0</v>
      </c>
      <c r="F32" s="502"/>
      <c r="G32" s="501">
        <v>0</v>
      </c>
      <c r="H32" s="502"/>
      <c r="I32" s="112">
        <f t="shared" si="1"/>
        <v>0</v>
      </c>
    </row>
    <row r="33" spans="1:11" ht="17.399999999999999">
      <c r="A33" s="25">
        <v>17</v>
      </c>
      <c r="B33" s="447" t="s">
        <v>6</v>
      </c>
      <c r="C33" s="33"/>
      <c r="D33" s="33"/>
      <c r="E33" s="501">
        <v>0</v>
      </c>
      <c r="F33" s="502"/>
      <c r="G33" s="501">
        <v>0</v>
      </c>
      <c r="H33" s="502"/>
      <c r="I33" s="112">
        <f t="shared" si="1"/>
        <v>0</v>
      </c>
    </row>
    <row r="34" spans="1:11" ht="17.399999999999999">
      <c r="A34" s="25">
        <v>18</v>
      </c>
      <c r="B34" s="448" t="s">
        <v>7</v>
      </c>
      <c r="C34" s="33"/>
      <c r="D34" s="33"/>
      <c r="E34" s="503"/>
      <c r="F34" s="504"/>
      <c r="G34" s="503">
        <v>0</v>
      </c>
      <c r="H34" s="504"/>
      <c r="I34" s="112">
        <f t="shared" si="1"/>
        <v>0</v>
      </c>
    </row>
    <row r="35" spans="1:11" ht="17.399999999999999">
      <c r="A35" s="25">
        <v>19</v>
      </c>
      <c r="B35" s="447" t="s">
        <v>8</v>
      </c>
      <c r="C35" s="33"/>
      <c r="D35" s="33"/>
      <c r="E35" s="501">
        <v>0</v>
      </c>
      <c r="F35" s="502"/>
      <c r="G35" s="501">
        <v>0</v>
      </c>
      <c r="H35" s="502"/>
      <c r="I35" s="112">
        <f t="shared" si="1"/>
        <v>0</v>
      </c>
    </row>
    <row r="36" spans="1:11" ht="18" thickBot="1">
      <c r="A36" s="25">
        <v>20</v>
      </c>
      <c r="B36" s="447" t="s">
        <v>58</v>
      </c>
      <c r="C36" s="143" t="str">
        <f>IF(A5="","",IF(VLOOKUP(A5,Sheet2!J2:P43,2,FALSE)="N/A","",VLOOKUP(A5,Sheet2!J2:P43,2,FALSE)))</f>
        <v/>
      </c>
      <c r="D36" s="144"/>
      <c r="E36" s="501">
        <v>0</v>
      </c>
      <c r="F36" s="502"/>
      <c r="G36" s="501">
        <v>0</v>
      </c>
      <c r="H36" s="502"/>
      <c r="I36" s="112">
        <f t="shared" si="1"/>
        <v>0</v>
      </c>
      <c r="K36" s="92"/>
    </row>
    <row r="37" spans="1:11" ht="18.600000000000001" thickTop="1" thickBot="1">
      <c r="A37" s="34">
        <v>21</v>
      </c>
      <c r="B37" s="31" t="s">
        <v>10</v>
      </c>
      <c r="C37" s="32"/>
      <c r="D37" s="32"/>
      <c r="E37" s="505">
        <f>SUM(E27:E36)</f>
        <v>0</v>
      </c>
      <c r="F37" s="506"/>
      <c r="G37" s="505">
        <f>SUM(G27:G36)</f>
        <v>0</v>
      </c>
      <c r="H37" s="506"/>
      <c r="I37" s="110">
        <f>SUM(I27:I36)</f>
        <v>0</v>
      </c>
    </row>
    <row r="38" spans="1:11" ht="18.600000000000001" thickTop="1" thickBot="1">
      <c r="A38" s="35">
        <v>22</v>
      </c>
      <c r="B38" s="36" t="s">
        <v>11</v>
      </c>
      <c r="C38" s="32"/>
      <c r="D38" s="32"/>
      <c r="E38" s="505">
        <f>ROUND((SUM(E25+E37)),2)</f>
        <v>0</v>
      </c>
      <c r="F38" s="506"/>
      <c r="G38" s="505">
        <f>ROUND((SUM(G25+G37)),2)</f>
        <v>0</v>
      </c>
      <c r="H38" s="506"/>
      <c r="I38" s="110">
        <f>SUM(I25+I37)</f>
        <v>0</v>
      </c>
    </row>
    <row r="39" spans="1:11" ht="15.6" thickTop="1"/>
    <row r="40" spans="1:11">
      <c r="A40" s="37" t="s">
        <v>12</v>
      </c>
      <c r="B40" s="497" t="s">
        <v>257</v>
      </c>
      <c r="C40" s="498"/>
      <c r="D40" s="498"/>
      <c r="E40" s="498"/>
      <c r="F40" s="498"/>
      <c r="G40" s="498"/>
      <c r="H40" s="498"/>
      <c r="I40" s="498"/>
    </row>
    <row r="41" spans="1:11" ht="15.6">
      <c r="A41" s="38"/>
      <c r="B41" s="498"/>
      <c r="C41" s="498"/>
      <c r="D41" s="498"/>
      <c r="E41" s="498"/>
      <c r="F41" s="498"/>
      <c r="G41" s="498"/>
      <c r="H41" s="498"/>
      <c r="I41" s="498"/>
    </row>
    <row r="42" spans="1:11">
      <c r="B42" s="498"/>
      <c r="C42" s="498"/>
      <c r="D42" s="498"/>
      <c r="E42" s="498"/>
      <c r="F42" s="498"/>
      <c r="G42" s="498"/>
      <c r="H42" s="498"/>
      <c r="I42" s="498"/>
    </row>
    <row r="43" spans="1:11">
      <c r="B43" s="498"/>
      <c r="C43" s="498"/>
      <c r="D43" s="498"/>
      <c r="E43" s="498"/>
      <c r="F43" s="498"/>
      <c r="G43" s="498"/>
      <c r="H43" s="498"/>
      <c r="I43" s="498"/>
    </row>
    <row r="44" spans="1:11">
      <c r="B44" s="93"/>
      <c r="C44" s="93"/>
      <c r="D44" s="93"/>
      <c r="E44" s="93"/>
      <c r="J44" s="11"/>
    </row>
    <row r="45" spans="1:11">
      <c r="A45" s="2"/>
      <c r="B45" s="2"/>
      <c r="C45" s="3"/>
      <c r="D45" s="157"/>
      <c r="E45" s="96"/>
      <c r="F45" s="115" t="s">
        <v>555</v>
      </c>
      <c r="G45" s="115"/>
      <c r="H45" s="116"/>
      <c r="I45" s="94"/>
      <c r="J45" s="11"/>
    </row>
    <row r="46" spans="1:11">
      <c r="A46" s="98" t="s">
        <v>341</v>
      </c>
      <c r="B46" s="99"/>
      <c r="C46" s="99"/>
      <c r="D46" s="95"/>
      <c r="E46" s="95"/>
      <c r="F46" s="115" t="s">
        <v>556</v>
      </c>
      <c r="G46" s="115"/>
      <c r="H46" s="116"/>
      <c r="I46" s="94"/>
      <c r="J46" s="11"/>
    </row>
    <row r="47" spans="1:11">
      <c r="A47" s="94"/>
      <c r="B47" s="94"/>
      <c r="C47" s="100"/>
      <c r="D47" s="100"/>
      <c r="E47" s="94"/>
      <c r="J47" s="101"/>
    </row>
    <row r="48" spans="1:11">
      <c r="A48" s="97"/>
      <c r="B48" s="97"/>
      <c r="C48" s="100"/>
      <c r="D48" s="100"/>
      <c r="F48" s="94"/>
      <c r="G48" s="94"/>
      <c r="H48" s="94"/>
      <c r="I48" s="94"/>
    </row>
    <row r="49" spans="1:9">
      <c r="A49" s="2"/>
      <c r="B49" s="2"/>
      <c r="C49" s="2"/>
      <c r="D49" s="156"/>
      <c r="E49" s="94"/>
      <c r="F49" s="2"/>
      <c r="G49" s="2"/>
      <c r="H49" s="2"/>
      <c r="I49" s="2"/>
    </row>
    <row r="50" spans="1:9">
      <c r="A50" s="102" t="s">
        <v>342</v>
      </c>
      <c r="B50" s="102"/>
      <c r="C50" s="102"/>
      <c r="D50" s="104"/>
      <c r="E50" s="94"/>
      <c r="F50" s="102" t="s">
        <v>19</v>
      </c>
      <c r="G50" s="102"/>
      <c r="H50" s="102"/>
      <c r="I50" s="103"/>
    </row>
    <row r="51" spans="1:9">
      <c r="A51" s="94"/>
      <c r="B51" s="94"/>
      <c r="C51" s="101"/>
      <c r="D51" s="94"/>
    </row>
    <row r="52" spans="1:9">
      <c r="A52" s="94"/>
      <c r="B52" s="94"/>
      <c r="C52" s="101"/>
      <c r="D52" s="94"/>
      <c r="E52" s="101"/>
      <c r="F52" s="101"/>
      <c r="G52" s="101"/>
      <c r="H52" s="101"/>
      <c r="I52" s="107"/>
    </row>
    <row r="53" spans="1:9">
      <c r="A53" s="2"/>
      <c r="B53" s="2"/>
      <c r="C53" s="4"/>
      <c r="D53" s="5"/>
      <c r="E53" s="100"/>
      <c r="F53" s="94"/>
      <c r="G53" s="94"/>
      <c r="H53" s="94"/>
      <c r="I53" s="94"/>
    </row>
    <row r="54" spans="1:9">
      <c r="A54" s="102" t="s">
        <v>340</v>
      </c>
      <c r="B54" s="102"/>
      <c r="C54" s="102"/>
      <c r="D54" s="100"/>
      <c r="E54" s="100"/>
      <c r="F54" s="100"/>
      <c r="G54" s="100"/>
      <c r="H54" s="100"/>
      <c r="I54" s="100"/>
    </row>
    <row r="55" spans="1:9">
      <c r="A55" s="105"/>
      <c r="B55" s="106"/>
      <c r="C55" s="105"/>
      <c r="D55" s="105"/>
      <c r="E55" s="101"/>
      <c r="F55" s="101"/>
      <c r="G55" s="101"/>
      <c r="H55" s="101"/>
      <c r="I55" s="107"/>
    </row>
    <row r="56" spans="1:9">
      <c r="A56" s="230" t="s">
        <v>666</v>
      </c>
      <c r="B56" s="109"/>
      <c r="C56" s="11"/>
      <c r="D56" s="11"/>
      <c r="E56" s="11"/>
    </row>
  </sheetData>
  <sheetProtection algorithmName="SHA-512" hashValue="u11fuC6Bg4bGwdGwDkH16MHi8kNdLqEpVZJUZROO4NVt3C+5VtOMlo4POxshTGknk7MkNOWDZRG3LvjLVGafqg==" saltValue="iVckEDF+81aEPZSInwzS5w==" spinCount="100000" sheet="1" objects="1" scenarios="1" selectLockedCells="1" autoFilter="0"/>
  <mergeCells count="63">
    <mergeCell ref="G34:H34"/>
    <mergeCell ref="E28:F28"/>
    <mergeCell ref="G37:H37"/>
    <mergeCell ref="E38:F38"/>
    <mergeCell ref="G38:H38"/>
    <mergeCell ref="G36:H36"/>
    <mergeCell ref="E30:F30"/>
    <mergeCell ref="E31:F31"/>
    <mergeCell ref="E32:F32"/>
    <mergeCell ref="E33:F33"/>
    <mergeCell ref="E37:F37"/>
    <mergeCell ref="E34:F34"/>
    <mergeCell ref="E35:F35"/>
    <mergeCell ref="E36:F36"/>
    <mergeCell ref="G31:H31"/>
    <mergeCell ref="G32:H32"/>
    <mergeCell ref="G33:H33"/>
    <mergeCell ref="A15:I15"/>
    <mergeCell ref="G35:H35"/>
    <mergeCell ref="G16:H16"/>
    <mergeCell ref="G17:H17"/>
    <mergeCell ref="G18:H18"/>
    <mergeCell ref="G27:H27"/>
    <mergeCell ref="G30:H30"/>
    <mergeCell ref="A26:I26"/>
    <mergeCell ref="E27:F27"/>
    <mergeCell ref="G19:H19"/>
    <mergeCell ref="G20:H20"/>
    <mergeCell ref="G21:H21"/>
    <mergeCell ref="G22:H22"/>
    <mergeCell ref="G23:H23"/>
    <mergeCell ref="G28:H28"/>
    <mergeCell ref="G29:H29"/>
    <mergeCell ref="A4:C4"/>
    <mergeCell ref="I13:I14"/>
    <mergeCell ref="B13:D14"/>
    <mergeCell ref="A13:A14"/>
    <mergeCell ref="H5:I5"/>
    <mergeCell ref="H8:I8"/>
    <mergeCell ref="H10:I10"/>
    <mergeCell ref="A5:F5"/>
    <mergeCell ref="G13:H14"/>
    <mergeCell ref="E13:F14"/>
    <mergeCell ref="A8:F8"/>
    <mergeCell ref="A10:B10"/>
    <mergeCell ref="E10:F10"/>
    <mergeCell ref="G12:I12"/>
    <mergeCell ref="K4:O4"/>
    <mergeCell ref="K2:O2"/>
    <mergeCell ref="B40:I43"/>
    <mergeCell ref="E16:F16"/>
    <mergeCell ref="E17:F17"/>
    <mergeCell ref="E18:F18"/>
    <mergeCell ref="E19:F19"/>
    <mergeCell ref="E20:F20"/>
    <mergeCell ref="E21:F21"/>
    <mergeCell ref="E22:F22"/>
    <mergeCell ref="E23:F23"/>
    <mergeCell ref="E24:F24"/>
    <mergeCell ref="E25:F25"/>
    <mergeCell ref="G24:H24"/>
    <mergeCell ref="G25:H25"/>
    <mergeCell ref="E29:F29"/>
  </mergeCells>
  <dataValidations count="4">
    <dataValidation type="list" allowBlank="1" showInputMessage="1" showErrorMessage="1" sqref="H10">
      <formula1>INDIRECT($H$8)</formula1>
    </dataValidation>
    <dataValidation type="list" allowBlank="1" showInputMessage="1" showErrorMessage="1" sqref="H8">
      <formula1>Source</formula1>
    </dataValidation>
    <dataValidation type="list" allowBlank="1" showInputMessage="1" showErrorMessage="1" sqref="H5">
      <formula1>Fiscal_Year</formula1>
    </dataValidation>
    <dataValidation type="list" allowBlank="1" showInputMessage="1" showErrorMessage="1" sqref="A5">
      <formula1>Recipients</formula1>
    </dataValidation>
  </dataValidations>
  <hyperlinks>
    <hyperlink ref="B16" location="'Cost Codes Descriptions'!A18" display="SALARIES OF TEACHERS AND PARAPROFESSIONALS"/>
    <hyperlink ref="B17" location="'Cost Codes Descriptions'!A24" display="EMPLOYEE BENEFITS"/>
    <hyperlink ref="B18" location="'Cost Codes Descriptions'!A27" display="PROFESSIONAL SERVICES"/>
    <hyperlink ref="B19" location="'Cost Codes Descriptions'!A30" display="PURCHASED PROPERTY SERVICES"/>
    <hyperlink ref="B20" location="'Cost Codes Descriptions'!A41" display="OTHER PURCHASED SERVICES"/>
    <hyperlink ref="B21" location="'Cost Codes Descriptions'!A48" display="SUPPLIES"/>
    <hyperlink ref="B22" location="'Cost Codes Descriptions'!A55" display="PROPERTY"/>
    <hyperlink ref="B24" location="'Cost Codes Descriptions'!A63" display="OTHER USES OF FUNDS"/>
    <hyperlink ref="B27:B36" location="'Cost Codes Descriptions'!A8" display="SALARIES OF SUPERVISOR AND DATA ENTRY PERSONNEL"/>
  </hyperlinks>
  <printOptions horizontalCentered="1" verticalCentered="1"/>
  <pageMargins left="0.25" right="0.25" top="0.5" bottom="0.5" header="0.3" footer="0.3"/>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70"/>
  <sheetViews>
    <sheetView view="pageBreakPreview" zoomScale="87" zoomScaleNormal="70" zoomScaleSheetLayoutView="87" workbookViewId="0">
      <pane ySplit="13" topLeftCell="A59" activePane="bottomLeft" state="frozen"/>
      <selection activeCell="E35" sqref="E35:F35"/>
      <selection pane="bottomLeft" activeCell="C65" sqref="C65"/>
    </sheetView>
  </sheetViews>
  <sheetFormatPr defaultColWidth="8.81640625" defaultRowHeight="15"/>
  <cols>
    <col min="1" max="1" width="7.1796875" style="12" customWidth="1"/>
    <col min="2" max="2" width="97.1796875" style="12" customWidth="1"/>
    <col min="3" max="4" width="22.1796875" style="12" customWidth="1"/>
    <col min="5" max="5" width="21.08984375" style="12" customWidth="1"/>
    <col min="6" max="16384" width="8.81640625" style="12"/>
  </cols>
  <sheetData>
    <row r="1" spans="1:5" ht="21">
      <c r="A1" s="13" t="s">
        <v>21</v>
      </c>
      <c r="B1" s="14"/>
      <c r="C1" s="15"/>
      <c r="D1" s="6"/>
      <c r="E1" s="6"/>
    </row>
    <row r="2" spans="1:5" ht="21">
      <c r="A2" s="13" t="s">
        <v>47</v>
      </c>
      <c r="B2" s="14"/>
      <c r="C2" s="15"/>
      <c r="D2" s="6"/>
      <c r="E2" s="6"/>
    </row>
    <row r="3" spans="1:5" ht="21">
      <c r="A3" s="13" t="s">
        <v>281</v>
      </c>
      <c r="B3" s="14"/>
      <c r="C3" s="15"/>
      <c r="D3" s="6"/>
      <c r="E3" s="6"/>
    </row>
    <row r="4" spans="1:5" ht="15.6">
      <c r="A4" s="507"/>
      <c r="B4" s="508"/>
      <c r="C4" s="135"/>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0"/>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Original Budget'!E25</f>
        <v>0</v>
      </c>
      <c r="D14" s="149">
        <f>'AED Original Budget'!G25</f>
        <v>0</v>
      </c>
      <c r="E14" s="148">
        <f>+C14+D14</f>
        <v>0</v>
      </c>
    </row>
    <row r="15" spans="1:5" ht="18" thickTop="1">
      <c r="A15" s="114"/>
      <c r="B15" s="138"/>
      <c r="C15" s="449">
        <v>500</v>
      </c>
      <c r="D15" s="150">
        <v>0</v>
      </c>
      <c r="E15" s="111">
        <f t="shared" ref="E15:E45" si="0">SUM(C15:D15)</f>
        <v>500</v>
      </c>
    </row>
    <row r="16" spans="1:5" ht="17.399999999999999">
      <c r="A16" s="114"/>
      <c r="B16" s="167"/>
      <c r="C16" s="449">
        <v>0</v>
      </c>
      <c r="D16" s="226"/>
      <c r="E16" s="111"/>
    </row>
    <row r="17" spans="1:5" ht="17.399999999999999">
      <c r="A17" s="114"/>
      <c r="B17" s="167"/>
      <c r="C17" s="449">
        <v>0</v>
      </c>
      <c r="D17" s="226"/>
      <c r="E17" s="111"/>
    </row>
    <row r="18" spans="1:5" ht="17.399999999999999">
      <c r="A18" s="114"/>
      <c r="B18" s="167"/>
      <c r="C18" s="449">
        <v>0</v>
      </c>
      <c r="D18" s="226"/>
      <c r="E18" s="111"/>
    </row>
    <row r="19" spans="1:5" ht="17.399999999999999">
      <c r="A19" s="114"/>
      <c r="B19" s="167"/>
      <c r="C19" s="449">
        <v>0</v>
      </c>
      <c r="D19" s="226"/>
      <c r="E19" s="111"/>
    </row>
    <row r="20" spans="1:5" ht="17.399999999999999">
      <c r="A20" s="114"/>
      <c r="B20" s="167"/>
      <c r="C20" s="449">
        <v>0</v>
      </c>
      <c r="D20" s="226"/>
      <c r="E20" s="111"/>
    </row>
    <row r="21" spans="1:5" ht="17.399999999999999">
      <c r="A21" s="114"/>
      <c r="B21" s="167"/>
      <c r="C21" s="449">
        <v>0</v>
      </c>
      <c r="D21" s="226"/>
      <c r="E21" s="111"/>
    </row>
    <row r="22" spans="1:5" ht="17.399999999999999">
      <c r="A22" s="114"/>
      <c r="B22" s="167"/>
      <c r="C22" s="449">
        <v>0</v>
      </c>
      <c r="D22" s="226"/>
      <c r="E22" s="111"/>
    </row>
    <row r="23" spans="1:5" ht="17.399999999999999">
      <c r="A23" s="114"/>
      <c r="B23" s="167"/>
      <c r="C23" s="449">
        <v>0</v>
      </c>
      <c r="D23" s="226"/>
      <c r="E23" s="111"/>
    </row>
    <row r="24" spans="1:5" ht="17.399999999999999">
      <c r="A24" s="114"/>
      <c r="B24" s="167"/>
      <c r="C24" s="449">
        <v>0</v>
      </c>
      <c r="D24" s="226"/>
      <c r="E24" s="111"/>
    </row>
    <row r="25" spans="1:5" s="1" customFormat="1" ht="17.399999999999999">
      <c r="A25" s="114"/>
      <c r="B25" s="137"/>
      <c r="C25" s="449">
        <v>0</v>
      </c>
      <c r="D25" s="151">
        <v>0</v>
      </c>
      <c r="E25" s="111">
        <f t="shared" si="0"/>
        <v>0</v>
      </c>
    </row>
    <row r="26" spans="1:5" s="1" customFormat="1" ht="17.399999999999999">
      <c r="A26" s="114"/>
      <c r="B26" s="137"/>
      <c r="C26" s="449">
        <v>0</v>
      </c>
      <c r="D26" s="151"/>
      <c r="E26" s="111"/>
    </row>
    <row r="27" spans="1:5" s="1" customFormat="1" ht="17.399999999999999">
      <c r="A27" s="114"/>
      <c r="B27" s="137"/>
      <c r="C27" s="449">
        <v>0</v>
      </c>
      <c r="D27" s="151"/>
      <c r="E27" s="111"/>
    </row>
    <row r="28" spans="1:5" s="1" customFormat="1" ht="17.399999999999999">
      <c r="A28" s="114"/>
      <c r="B28" s="137"/>
      <c r="C28" s="449">
        <v>0</v>
      </c>
      <c r="D28" s="151"/>
      <c r="E28" s="111"/>
    </row>
    <row r="29" spans="1:5" s="1" customFormat="1" ht="17.399999999999999">
      <c r="A29" s="114"/>
      <c r="B29" s="137"/>
      <c r="C29" s="449">
        <v>0</v>
      </c>
      <c r="D29" s="151"/>
      <c r="E29" s="111"/>
    </row>
    <row r="30" spans="1:5" s="1" customFormat="1" ht="17.399999999999999">
      <c r="A30" s="114"/>
      <c r="B30" s="137"/>
      <c r="C30" s="449">
        <v>0</v>
      </c>
      <c r="D30" s="151"/>
      <c r="E30" s="111"/>
    </row>
    <row r="31" spans="1:5" s="1" customFormat="1" ht="17.399999999999999">
      <c r="A31" s="114"/>
      <c r="B31" s="137"/>
      <c r="C31" s="449">
        <v>0</v>
      </c>
      <c r="D31" s="151"/>
      <c r="E31" s="111"/>
    </row>
    <row r="32" spans="1:5" s="1" customFormat="1" ht="17.399999999999999">
      <c r="A32" s="114"/>
      <c r="B32" s="137"/>
      <c r="C32" s="449">
        <v>0</v>
      </c>
      <c r="D32" s="151"/>
      <c r="E32" s="111"/>
    </row>
    <row r="33" spans="1:5" s="1" customFormat="1" ht="17.399999999999999">
      <c r="A33" s="114"/>
      <c r="B33" s="137"/>
      <c r="C33" s="449">
        <v>0</v>
      </c>
      <c r="D33" s="151"/>
      <c r="E33" s="111"/>
    </row>
    <row r="34" spans="1:5" s="1" customFormat="1" ht="17.399999999999999">
      <c r="A34" s="114"/>
      <c r="B34" s="137"/>
      <c r="C34" s="449">
        <v>0</v>
      </c>
      <c r="D34" s="151">
        <v>0</v>
      </c>
      <c r="E34" s="111">
        <f t="shared" si="0"/>
        <v>0</v>
      </c>
    </row>
    <row r="35" spans="1:5" s="1" customFormat="1" ht="17.399999999999999">
      <c r="A35" s="114"/>
      <c r="B35" s="137"/>
      <c r="C35" s="449">
        <v>0</v>
      </c>
      <c r="D35" s="151">
        <v>0</v>
      </c>
      <c r="E35" s="111">
        <f t="shared" si="0"/>
        <v>0</v>
      </c>
    </row>
    <row r="36" spans="1:5" s="1" customFormat="1" ht="17.399999999999999">
      <c r="A36" s="114"/>
      <c r="B36" s="137"/>
      <c r="C36" s="449">
        <v>0</v>
      </c>
      <c r="D36" s="151">
        <v>0</v>
      </c>
      <c r="E36" s="111">
        <f t="shared" si="0"/>
        <v>0</v>
      </c>
    </row>
    <row r="37" spans="1:5" s="1" customFormat="1" ht="17.399999999999999">
      <c r="A37" s="114"/>
      <c r="B37" s="137"/>
      <c r="C37" s="449">
        <v>0</v>
      </c>
      <c r="D37" s="151">
        <v>0</v>
      </c>
      <c r="E37" s="111">
        <f t="shared" si="0"/>
        <v>0</v>
      </c>
    </row>
    <row r="38" spans="1:5" s="1" customFormat="1" ht="17.399999999999999">
      <c r="A38" s="114"/>
      <c r="B38" s="137"/>
      <c r="C38" s="449">
        <v>0</v>
      </c>
      <c r="D38" s="151">
        <v>0</v>
      </c>
      <c r="E38" s="111">
        <f t="shared" si="0"/>
        <v>0</v>
      </c>
    </row>
    <row r="39" spans="1:5" s="1" customFormat="1" ht="17.399999999999999">
      <c r="A39" s="114"/>
      <c r="B39" s="137"/>
      <c r="C39" s="449">
        <v>0</v>
      </c>
      <c r="D39" s="151">
        <v>0</v>
      </c>
      <c r="E39" s="111">
        <f t="shared" si="0"/>
        <v>0</v>
      </c>
    </row>
    <row r="40" spans="1:5" s="1" customFormat="1" ht="17.399999999999999">
      <c r="A40" s="114"/>
      <c r="B40" s="137"/>
      <c r="C40" s="449">
        <v>0</v>
      </c>
      <c r="D40" s="151">
        <v>0</v>
      </c>
      <c r="E40" s="111">
        <f t="shared" si="0"/>
        <v>0</v>
      </c>
    </row>
    <row r="41" spans="1:5" s="1" customFormat="1" ht="17.399999999999999">
      <c r="A41" s="114"/>
      <c r="B41" s="137"/>
      <c r="C41" s="449">
        <v>0</v>
      </c>
      <c r="D41" s="151">
        <v>0</v>
      </c>
      <c r="E41" s="111">
        <f t="shared" si="0"/>
        <v>0</v>
      </c>
    </row>
    <row r="42" spans="1:5" s="1" customFormat="1" ht="17.399999999999999">
      <c r="A42" s="114"/>
      <c r="B42" s="137"/>
      <c r="C42" s="449">
        <v>0</v>
      </c>
      <c r="D42" s="151">
        <v>0</v>
      </c>
      <c r="E42" s="111">
        <f t="shared" si="0"/>
        <v>0</v>
      </c>
    </row>
    <row r="43" spans="1:5" s="1" customFormat="1" ht="17.399999999999999">
      <c r="A43" s="114"/>
      <c r="B43" s="137"/>
      <c r="C43" s="449">
        <v>0</v>
      </c>
      <c r="D43" s="151">
        <v>0</v>
      </c>
      <c r="E43" s="111">
        <f t="shared" si="0"/>
        <v>0</v>
      </c>
    </row>
    <row r="44" spans="1:5" s="1" customFormat="1" ht="17.399999999999999">
      <c r="A44" s="114"/>
      <c r="B44" s="137"/>
      <c r="C44" s="449">
        <v>0</v>
      </c>
      <c r="D44" s="151">
        <v>0</v>
      </c>
      <c r="E44" s="111">
        <f t="shared" si="0"/>
        <v>0</v>
      </c>
    </row>
    <row r="45" spans="1:5" s="1" customFormat="1" ht="18" thickBot="1">
      <c r="A45" s="114"/>
      <c r="B45" s="137"/>
      <c r="C45" s="142">
        <v>0</v>
      </c>
      <c r="D45" s="151">
        <v>0</v>
      </c>
      <c r="E45" s="111">
        <f t="shared" si="0"/>
        <v>0</v>
      </c>
    </row>
    <row r="46" spans="1:5" ht="18.600000000000001" thickTop="1" thickBot="1">
      <c r="A46" s="538" t="s">
        <v>260</v>
      </c>
      <c r="B46" s="539"/>
      <c r="C46" s="147">
        <f>'AED Original Budget'!E37</f>
        <v>0</v>
      </c>
      <c r="D46" s="149">
        <f>'AED Original Budget'!G37</f>
        <v>0</v>
      </c>
      <c r="E46" s="148">
        <f>+C46+D46</f>
        <v>0</v>
      </c>
    </row>
    <row r="47" spans="1:5" ht="18" thickTop="1">
      <c r="A47" s="114"/>
      <c r="B47" s="138"/>
      <c r="C47" s="449">
        <v>600</v>
      </c>
      <c r="D47" s="150">
        <v>0</v>
      </c>
      <c r="E47" s="111">
        <f t="shared" ref="E47:E68" si="1">SUM(C47:D47)</f>
        <v>600</v>
      </c>
    </row>
    <row r="48" spans="1:5" s="1" customFormat="1" ht="17.399999999999999">
      <c r="A48" s="114"/>
      <c r="B48" s="137"/>
      <c r="C48" s="449">
        <v>0</v>
      </c>
      <c r="D48" s="151">
        <v>0</v>
      </c>
      <c r="E48" s="111">
        <f t="shared" si="1"/>
        <v>0</v>
      </c>
    </row>
    <row r="49" spans="1:5" s="1" customFormat="1" ht="17.399999999999999">
      <c r="A49" s="114"/>
      <c r="B49" s="137"/>
      <c r="C49" s="449">
        <v>0</v>
      </c>
      <c r="D49" s="151"/>
      <c r="E49" s="111"/>
    </row>
    <row r="50" spans="1:5" s="1" customFormat="1" ht="17.399999999999999">
      <c r="A50" s="114"/>
      <c r="B50" s="137"/>
      <c r="C50" s="449">
        <v>0</v>
      </c>
      <c r="D50" s="151"/>
      <c r="E50" s="111"/>
    </row>
    <row r="51" spans="1:5" s="1" customFormat="1" ht="17.399999999999999">
      <c r="A51" s="114"/>
      <c r="B51" s="137"/>
      <c r="C51" s="449">
        <v>0</v>
      </c>
      <c r="D51" s="151"/>
      <c r="E51" s="111"/>
    </row>
    <row r="52" spans="1:5" s="1" customFormat="1" ht="17.399999999999999">
      <c r="A52" s="114"/>
      <c r="B52" s="137"/>
      <c r="C52" s="449">
        <v>0</v>
      </c>
      <c r="D52" s="151"/>
      <c r="E52" s="111"/>
    </row>
    <row r="53" spans="1:5" s="1" customFormat="1" ht="17.399999999999999">
      <c r="A53" s="114"/>
      <c r="B53" s="137"/>
      <c r="C53" s="449">
        <v>0</v>
      </c>
      <c r="D53" s="151"/>
      <c r="E53" s="111"/>
    </row>
    <row r="54" spans="1:5" s="1" customFormat="1" ht="17.399999999999999">
      <c r="A54" s="114"/>
      <c r="B54" s="137"/>
      <c r="C54" s="449">
        <v>0</v>
      </c>
      <c r="D54" s="151"/>
      <c r="E54" s="111"/>
    </row>
    <row r="55" spans="1:5" s="1" customFormat="1" ht="17.399999999999999">
      <c r="A55" s="114"/>
      <c r="B55" s="137"/>
      <c r="C55" s="449">
        <v>0</v>
      </c>
      <c r="D55" s="151"/>
      <c r="E55" s="111"/>
    </row>
    <row r="56" spans="1:5" s="1" customFormat="1" ht="17.399999999999999">
      <c r="A56" s="114"/>
      <c r="B56" s="137"/>
      <c r="C56" s="142">
        <v>0</v>
      </c>
      <c r="D56" s="151">
        <v>0</v>
      </c>
      <c r="E56" s="111">
        <f t="shared" si="1"/>
        <v>0</v>
      </c>
    </row>
    <row r="57" spans="1:5" s="1" customFormat="1" ht="17.399999999999999">
      <c r="A57" s="114"/>
      <c r="B57" s="137"/>
      <c r="C57" s="142">
        <v>0</v>
      </c>
      <c r="D57" s="151">
        <v>0</v>
      </c>
      <c r="E57" s="111">
        <f t="shared" si="1"/>
        <v>0</v>
      </c>
    </row>
    <row r="58" spans="1:5" s="1" customFormat="1" ht="17.399999999999999">
      <c r="A58" s="114"/>
      <c r="B58" s="137"/>
      <c r="C58" s="142">
        <v>0</v>
      </c>
      <c r="D58" s="151">
        <v>0</v>
      </c>
      <c r="E58" s="111">
        <f t="shared" si="1"/>
        <v>0</v>
      </c>
    </row>
    <row r="59" spans="1:5" s="1" customFormat="1" ht="17.399999999999999">
      <c r="A59" s="114"/>
      <c r="B59" s="137"/>
      <c r="C59" s="142">
        <v>0</v>
      </c>
      <c r="D59" s="151">
        <v>0</v>
      </c>
      <c r="E59" s="111">
        <f t="shared" si="1"/>
        <v>0</v>
      </c>
    </row>
    <row r="60" spans="1:5" s="1" customFormat="1" ht="17.399999999999999">
      <c r="A60" s="114"/>
      <c r="B60" s="137"/>
      <c r="C60" s="142">
        <v>0</v>
      </c>
      <c r="D60" s="151">
        <v>0</v>
      </c>
      <c r="E60" s="111">
        <f>SUM(C60:D60)</f>
        <v>0</v>
      </c>
    </row>
    <row r="61" spans="1:5" s="1" customFormat="1" ht="17.399999999999999">
      <c r="A61" s="114"/>
      <c r="B61" s="137"/>
      <c r="C61" s="142">
        <v>0</v>
      </c>
      <c r="D61" s="151">
        <v>0</v>
      </c>
      <c r="E61" s="111">
        <f t="shared" si="1"/>
        <v>0</v>
      </c>
    </row>
    <row r="62" spans="1:5" s="1" customFormat="1" ht="17.399999999999999">
      <c r="A62" s="114"/>
      <c r="B62" s="137"/>
      <c r="C62" s="142">
        <v>0</v>
      </c>
      <c r="D62" s="151">
        <v>0</v>
      </c>
      <c r="E62" s="111">
        <f t="shared" si="1"/>
        <v>0</v>
      </c>
    </row>
    <row r="63" spans="1:5" s="1" customFormat="1" ht="17.399999999999999">
      <c r="A63" s="114"/>
      <c r="B63" s="137"/>
      <c r="C63" s="142">
        <v>0</v>
      </c>
      <c r="D63" s="151">
        <v>0</v>
      </c>
      <c r="E63" s="111">
        <f t="shared" si="1"/>
        <v>0</v>
      </c>
    </row>
    <row r="64" spans="1:5" s="1" customFormat="1" ht="17.399999999999999">
      <c r="A64" s="114"/>
      <c r="B64" s="137"/>
      <c r="C64" s="142">
        <v>0</v>
      </c>
      <c r="D64" s="151">
        <v>0</v>
      </c>
      <c r="E64" s="111">
        <f t="shared" si="1"/>
        <v>0</v>
      </c>
    </row>
    <row r="65" spans="1:5" s="1" customFormat="1" ht="17.399999999999999">
      <c r="A65" s="114"/>
      <c r="B65" s="137"/>
      <c r="C65" s="142">
        <v>0</v>
      </c>
      <c r="D65" s="151">
        <v>0</v>
      </c>
      <c r="E65" s="111">
        <f t="shared" si="1"/>
        <v>0</v>
      </c>
    </row>
    <row r="66" spans="1:5" s="1" customFormat="1" ht="17.399999999999999">
      <c r="A66" s="114"/>
      <c r="B66" s="137"/>
      <c r="C66" s="142">
        <v>0</v>
      </c>
      <c r="D66" s="151">
        <v>0</v>
      </c>
      <c r="E66" s="111">
        <f t="shared" si="1"/>
        <v>0</v>
      </c>
    </row>
    <row r="67" spans="1:5" s="1" customFormat="1" ht="17.399999999999999">
      <c r="A67" s="114"/>
      <c r="B67" s="137"/>
      <c r="C67" s="142">
        <v>0</v>
      </c>
      <c r="D67" s="151">
        <v>0</v>
      </c>
      <c r="E67" s="111">
        <f t="shared" si="1"/>
        <v>0</v>
      </c>
    </row>
    <row r="68" spans="1:5" ht="18.75" customHeight="1" thickBot="1">
      <c r="A68" s="25">
        <v>20</v>
      </c>
      <c r="B68" s="136" t="str">
        <f>'AED Original Budget'!B36</f>
        <v>INDIRECT COSTS (IF APPLICABLE)</v>
      </c>
      <c r="C68" s="142">
        <v>0</v>
      </c>
      <c r="D68" s="152">
        <v>0</v>
      </c>
      <c r="E68" s="111">
        <f t="shared" si="1"/>
        <v>0</v>
      </c>
    </row>
    <row r="69" spans="1:5" ht="18.600000000000001" thickTop="1" thickBot="1">
      <c r="A69" s="540" t="s">
        <v>261</v>
      </c>
      <c r="B69" s="541"/>
      <c r="C69" s="147" t="str">
        <f>IF((ROUND(SUM(C15:C45)+SUM(C47:C68),2))&lt;&gt;'AED Original Budget'!E38,"ERROR",(SUM(C15:C45)+SUM(C47:C68)))</f>
        <v>ERROR</v>
      </c>
      <c r="D69" s="147">
        <f>IF((ROUND(SUM(D15:D45)+SUM(D47:D68),2))&lt;&gt;'AED Original Budget'!G38,"ERROR",(SUM(D15:D45)+SUM(D47:D68)))</f>
        <v>0</v>
      </c>
      <c r="E69" s="110" t="str">
        <f>IF((SUM(E15:E45)+SUM(E47:E68))&lt;&gt;'AED Original Budget'!I38,"ERROR",(SUM(E15:E45)+SUM(E47:E68)))</f>
        <v>ERROR</v>
      </c>
    </row>
    <row r="70" spans="1:5" ht="15.6" thickTop="1">
      <c r="A70" s="108" t="str">
        <f>'AED Original Budget'!A56</f>
        <v>Revised 8/10/15</v>
      </c>
      <c r="B70" s="109"/>
      <c r="C70" s="11"/>
    </row>
  </sheetData>
  <sheetProtection algorithmName="SHA-512" hashValue="Z02ZAQWxCsMvn/1CNMAiR7/S01T63kikRU01vvdEoa7qX/4UlEpQAjJhmnR64HcOSJ7WZ9P1z4lVB2yvGD2w/w==" saltValue="LRcsv8vbcMiu6VLMiK26ug==" spinCount="100000" sheet="1" objects="1" scenarios="1" insertRows="0" selectLockedCells="1"/>
  <mergeCells count="11">
    <mergeCell ref="E12:E13"/>
    <mergeCell ref="A14:B14"/>
    <mergeCell ref="A46:B46"/>
    <mergeCell ref="A69:B69"/>
    <mergeCell ref="A4:B4"/>
    <mergeCell ref="A5:C5"/>
    <mergeCell ref="A12:A13"/>
    <mergeCell ref="B12:B13"/>
    <mergeCell ref="C12:C13"/>
    <mergeCell ref="D12:D13"/>
    <mergeCell ref="D11:E11"/>
  </mergeCells>
  <dataValidations count="2">
    <dataValidation type="list" allowBlank="1" showInputMessage="1" showErrorMessage="1" sqref="A15:A45">
      <formula1>Instructional_Line_Number</formula1>
    </dataValidation>
    <dataValidation type="list" allowBlank="1" showInputMessage="1" showErrorMessage="1" sqref="A47:A67">
      <formula1>Administrative_Line_Number</formula1>
    </dataValidation>
  </dataValidations>
  <printOptions horizontalCentered="1" verticalCentered="1"/>
  <pageMargins left="0.25" right="0.25" top="0.25" bottom="0.25" header="0.3" footer="0.3"/>
  <pageSetup scale="65" orientation="landscape" r:id="rId1"/>
  <ignoredErrors>
    <ignoredError sqref="E34:E45 E56:E59 E15 E47:E48 E25 E61:E68" unlockedFormula="1"/>
    <ignoredError sqref="E4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K55"/>
  <sheetViews>
    <sheetView view="pageBreakPreview" zoomScale="87" zoomScaleNormal="100" zoomScaleSheetLayoutView="87" workbookViewId="0">
      <pane ySplit="13" topLeftCell="A14" activePane="bottomLeft" state="frozen"/>
      <selection activeCell="E35" sqref="E35:F35"/>
      <selection pane="bottomLeft" activeCell="E21" sqref="E21:F21"/>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262</v>
      </c>
      <c r="B3" s="14"/>
      <c r="C3" s="14"/>
      <c r="D3" s="14"/>
      <c r="E3" s="15"/>
      <c r="F3" s="6"/>
      <c r="G3" s="6"/>
      <c r="H3" s="6"/>
      <c r="I3" s="6"/>
    </row>
    <row r="4" spans="1:9" ht="15.6">
      <c r="A4" s="507"/>
      <c r="B4" s="508"/>
      <c r="C4" s="508"/>
      <c r="D4" s="39"/>
      <c r="E4" s="39"/>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145"/>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c r="F47" s="94"/>
      <c r="G47" s="94"/>
      <c r="H47" s="94"/>
      <c r="I47" s="94"/>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row>
    <row r="51" spans="1:9">
      <c r="A51" s="94"/>
      <c r="B51" s="94"/>
      <c r="C51" s="101"/>
      <c r="D51" s="94"/>
      <c r="E51" s="101"/>
      <c r="F51" s="94"/>
      <c r="G51" s="94"/>
      <c r="H51" s="94"/>
      <c r="I51" s="104"/>
    </row>
    <row r="52" spans="1:9">
      <c r="A52" s="2"/>
      <c r="B52" s="2"/>
      <c r="C52" s="4"/>
      <c r="D52" s="5"/>
      <c r="E52" s="100"/>
      <c r="F52" s="94"/>
      <c r="G52" s="94"/>
      <c r="H52" s="94"/>
      <c r="I52" s="94"/>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fZ9wIy41sp7lfZzwnrUg9vGAuiXrcR8AmSvWH2UFV/4kGidL+mL0Bkom8l36o+0kZ3jeRLL/ratzPLXpQBVBhA==" saltValue="K4MRznZUh1EHHSMbvh1PqA==" spinCount="100000" sheet="1" objects="1" scenarios="1" selectLockedCells="1"/>
  <mergeCells count="59">
    <mergeCell ref="G28:H28"/>
    <mergeCell ref="G29:H29"/>
    <mergeCell ref="G30:H30"/>
    <mergeCell ref="E36:F36"/>
    <mergeCell ref="E37:F37"/>
    <mergeCell ref="G36:H36"/>
    <mergeCell ref="G37:H37"/>
    <mergeCell ref="E33:F33"/>
    <mergeCell ref="E34:F34"/>
    <mergeCell ref="E35:F35"/>
    <mergeCell ref="G31:H31"/>
    <mergeCell ref="G32:H32"/>
    <mergeCell ref="G33:H33"/>
    <mergeCell ref="G34:H34"/>
    <mergeCell ref="G35:H35"/>
    <mergeCell ref="E28:F28"/>
    <mergeCell ref="E29:F29"/>
    <mergeCell ref="E30:F30"/>
    <mergeCell ref="E31:F31"/>
    <mergeCell ref="E32:F32"/>
    <mergeCell ref="E24:F24"/>
    <mergeCell ref="G24:H24"/>
    <mergeCell ref="A25:I25"/>
    <mergeCell ref="E26:F26"/>
    <mergeCell ref="E27:F27"/>
    <mergeCell ref="G26:H26"/>
    <mergeCell ref="G27:H27"/>
    <mergeCell ref="G21:H21"/>
    <mergeCell ref="G22:H22"/>
    <mergeCell ref="G23:H23"/>
    <mergeCell ref="E17:F17"/>
    <mergeCell ref="E18:F18"/>
    <mergeCell ref="E19:F19"/>
    <mergeCell ref="E20:F20"/>
    <mergeCell ref="E21:F21"/>
    <mergeCell ref="E22:F22"/>
    <mergeCell ref="E23:F23"/>
    <mergeCell ref="I12:I13"/>
    <mergeCell ref="C35:D35"/>
    <mergeCell ref="B39:I42"/>
    <mergeCell ref="A12:A13"/>
    <mergeCell ref="B12:D13"/>
    <mergeCell ref="E12:F13"/>
    <mergeCell ref="G12:H13"/>
    <mergeCell ref="E15:F15"/>
    <mergeCell ref="E16:F16"/>
    <mergeCell ref="A14:I14"/>
    <mergeCell ref="G15:H15"/>
    <mergeCell ref="G16:H16"/>
    <mergeCell ref="G17:H17"/>
    <mergeCell ref="G18:H18"/>
    <mergeCell ref="G19:H19"/>
    <mergeCell ref="G20:H20"/>
    <mergeCell ref="G11:I11"/>
    <mergeCell ref="A9:B9"/>
    <mergeCell ref="E9:F9"/>
    <mergeCell ref="A4:C4"/>
    <mergeCell ref="A5:F5"/>
    <mergeCell ref="A7:F7"/>
  </mergeCells>
  <printOptions horizontalCentered="1" verticalCentered="1"/>
  <pageMargins left="0.25" right="0.25" top="0.5" bottom="0.5" header="0.3" footer="0.3"/>
  <pageSetup scale="65" orientation="portrait" r:id="rId1"/>
  <ignoredErrors>
    <ignoredError sqref="I15:I23 I26:I3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E46"/>
  <sheetViews>
    <sheetView view="pageBreakPreview" zoomScale="87" zoomScaleNormal="70" zoomScaleSheetLayoutView="87" workbookViewId="0">
      <pane ySplit="13" topLeftCell="A14" activePane="bottomLeft" state="frozen"/>
      <selection activeCell="E35" sqref="E35:F35"/>
      <selection pane="bottomLeft" activeCell="A15" sqref="A15"/>
    </sheetView>
  </sheetViews>
  <sheetFormatPr defaultColWidth="8.81640625" defaultRowHeight="15"/>
  <cols>
    <col min="1" max="1" width="7.1796875" style="12" customWidth="1"/>
    <col min="2" max="2" width="97.1796875" style="12" customWidth="1"/>
    <col min="3" max="4" width="22.1796875" style="12" customWidth="1"/>
    <col min="5" max="5" width="21" style="12" customWidth="1"/>
    <col min="6" max="16384" width="8.81640625" style="12"/>
  </cols>
  <sheetData>
    <row r="1" spans="1:5" ht="21">
      <c r="A1" s="13" t="s">
        <v>21</v>
      </c>
      <c r="B1" s="14"/>
      <c r="C1" s="15"/>
      <c r="D1" s="6"/>
      <c r="E1" s="6"/>
    </row>
    <row r="2" spans="1:5" ht="21">
      <c r="A2" s="13" t="s">
        <v>47</v>
      </c>
      <c r="B2" s="14"/>
      <c r="C2" s="15"/>
      <c r="D2" s="6"/>
      <c r="E2" s="6"/>
    </row>
    <row r="3" spans="1:5" ht="21">
      <c r="A3" s="13" t="s">
        <v>263</v>
      </c>
      <c r="B3" s="14"/>
      <c r="C3" s="15"/>
      <c r="D3" s="6"/>
      <c r="E3" s="6"/>
    </row>
    <row r="4" spans="1:5" ht="15.6">
      <c r="A4" s="507"/>
      <c r="B4" s="508"/>
      <c r="C4" s="135"/>
      <c r="D4" s="16"/>
      <c r="E4" s="16"/>
    </row>
    <row r="5" spans="1:5" ht="15.6">
      <c r="A5" s="527" t="str">
        <f>IF('AED Original Budget'!A5:F5="","",'AED Original Budget'!A5:F5)</f>
        <v/>
      </c>
      <c r="B5" s="527"/>
      <c r="C5" s="527"/>
      <c r="D5" s="91" t="s">
        <v>492</v>
      </c>
      <c r="E5" s="133" t="str">
        <f>IF('AED Original Budget'!H5="","",'AED Original Budget'!H5)</f>
        <v/>
      </c>
    </row>
    <row r="6" spans="1:5" ht="15.6">
      <c r="A6" s="18" t="s">
        <v>44</v>
      </c>
      <c r="B6" s="19"/>
      <c r="C6" s="20"/>
      <c r="E6" s="11"/>
    </row>
    <row r="7" spans="1:5" ht="15.6">
      <c r="A7" s="153" t="str">
        <f>IF(A5="","",'AED Original Budget'!A8)</f>
        <v/>
      </c>
      <c r="B7" s="153"/>
      <c r="C7" s="153" t="str">
        <f>IF(A5="","",'AED Original Budget'!A10)</f>
        <v/>
      </c>
      <c r="D7" s="42" t="s">
        <v>50</v>
      </c>
      <c r="E7" s="132" t="str">
        <f>IF('AED Original Budget'!H8="","",'AED Original Budget'!H8)</f>
        <v/>
      </c>
    </row>
    <row r="8" spans="1:5" ht="15.6">
      <c r="A8" s="40" t="s">
        <v>42</v>
      </c>
      <c r="B8" s="21"/>
      <c r="C8" s="40" t="s">
        <v>43</v>
      </c>
      <c r="D8" s="10"/>
      <c r="E8" s="11"/>
    </row>
    <row r="9" spans="1:5" ht="15.6">
      <c r="A9" s="154" t="str">
        <f>IF(A5="","",'AED Original Budget'!C10)</f>
        <v/>
      </c>
      <c r="B9" s="154" t="str">
        <f>IF(A5="","",'AED Original Budget'!E10)</f>
        <v/>
      </c>
      <c r="D9" s="42" t="s">
        <v>49</v>
      </c>
      <c r="E9" s="132" t="str">
        <f>IF('AED Original Budget'!H10="","",'AED Original Budget'!H10)</f>
        <v/>
      </c>
    </row>
    <row r="10" spans="1:5" ht="15.6">
      <c r="A10" s="16" t="s">
        <v>45</v>
      </c>
      <c r="B10" s="155" t="s">
        <v>46</v>
      </c>
      <c r="D10" s="18"/>
      <c r="E10" s="19"/>
    </row>
    <row r="11" spans="1:5" ht="16.2" thickBot="1">
      <c r="A11" s="166" t="s">
        <v>282</v>
      </c>
      <c r="B11" s="10"/>
      <c r="C11" s="11"/>
      <c r="D11" s="529" t="e">
        <f>'AED Original Budget'!G12</f>
        <v>#N/A</v>
      </c>
      <c r="E11" s="529"/>
    </row>
    <row r="12" spans="1:5" ht="16.2" customHeight="1" thickTop="1">
      <c r="A12" s="517" t="s">
        <v>27</v>
      </c>
      <c r="B12" s="542" t="s">
        <v>258</v>
      </c>
      <c r="C12" s="523" t="s">
        <v>276</v>
      </c>
      <c r="D12" s="523" t="s">
        <v>277</v>
      </c>
      <c r="E12" s="509" t="s">
        <v>13</v>
      </c>
    </row>
    <row r="13" spans="1:5" ht="41.7" customHeight="1" thickBot="1">
      <c r="A13" s="518"/>
      <c r="B13" s="514"/>
      <c r="C13" s="525"/>
      <c r="D13" s="525"/>
      <c r="E13" s="510"/>
    </row>
    <row r="14" spans="1:5" ht="18.600000000000001" thickTop="1" thickBot="1">
      <c r="A14" s="536" t="s">
        <v>259</v>
      </c>
      <c r="B14" s="537"/>
      <c r="C14" s="147">
        <f>'AED Budget Revision 1'!E24</f>
        <v>0</v>
      </c>
      <c r="D14" s="149">
        <f>'AED Budget Revision 1'!G24</f>
        <v>0</v>
      </c>
      <c r="E14" s="148">
        <f>+C14+D14</f>
        <v>0</v>
      </c>
    </row>
    <row r="15" spans="1:5" ht="18" thickTop="1">
      <c r="A15" s="114"/>
      <c r="B15" s="138"/>
      <c r="C15" s="141">
        <v>0</v>
      </c>
      <c r="D15" s="150">
        <v>0</v>
      </c>
      <c r="E15" s="111">
        <f t="shared" ref="E15:E34" si="0">SUM(C15:D15)</f>
        <v>0</v>
      </c>
    </row>
    <row r="16" spans="1:5" s="1" customFormat="1" ht="17.399999999999999">
      <c r="A16" s="114"/>
      <c r="B16" s="137"/>
      <c r="C16" s="158">
        <v>0</v>
      </c>
      <c r="D16" s="151">
        <v>0</v>
      </c>
      <c r="E16" s="111">
        <f t="shared" si="0"/>
        <v>0</v>
      </c>
    </row>
    <row r="17" spans="1:5" s="1" customFormat="1" ht="17.399999999999999">
      <c r="A17" s="114"/>
      <c r="B17" s="137"/>
      <c r="C17" s="158">
        <v>0</v>
      </c>
      <c r="D17" s="151">
        <v>0</v>
      </c>
      <c r="E17" s="111">
        <f t="shared" si="0"/>
        <v>0</v>
      </c>
    </row>
    <row r="18" spans="1:5" s="1" customFormat="1" ht="17.399999999999999">
      <c r="A18" s="114"/>
      <c r="B18" s="137"/>
      <c r="C18" s="158">
        <v>0</v>
      </c>
      <c r="D18" s="151">
        <v>0</v>
      </c>
      <c r="E18" s="111">
        <f t="shared" si="0"/>
        <v>0</v>
      </c>
    </row>
    <row r="19" spans="1:5" s="1" customFormat="1" ht="17.399999999999999">
      <c r="A19" s="114"/>
      <c r="B19" s="137"/>
      <c r="C19" s="158">
        <v>0</v>
      </c>
      <c r="D19" s="151">
        <v>0</v>
      </c>
      <c r="E19" s="111">
        <f t="shared" si="0"/>
        <v>0</v>
      </c>
    </row>
    <row r="20" spans="1:5" s="1" customFormat="1" ht="17.399999999999999">
      <c r="A20" s="114"/>
      <c r="B20" s="137"/>
      <c r="C20" s="158">
        <v>0</v>
      </c>
      <c r="D20" s="151">
        <v>0</v>
      </c>
      <c r="E20" s="111">
        <f t="shared" ref="E20:E25" si="1">SUM(C20:D20)</f>
        <v>0</v>
      </c>
    </row>
    <row r="21" spans="1:5" s="1" customFormat="1" ht="17.399999999999999">
      <c r="A21" s="114"/>
      <c r="B21" s="137"/>
      <c r="C21" s="158">
        <v>0</v>
      </c>
      <c r="D21" s="151">
        <v>0</v>
      </c>
      <c r="E21" s="111">
        <f t="shared" si="1"/>
        <v>0</v>
      </c>
    </row>
    <row r="22" spans="1:5" s="1" customFormat="1" ht="17.399999999999999">
      <c r="A22" s="114"/>
      <c r="B22" s="137"/>
      <c r="C22" s="158">
        <v>0</v>
      </c>
      <c r="D22" s="151">
        <v>0</v>
      </c>
      <c r="E22" s="111">
        <f t="shared" si="1"/>
        <v>0</v>
      </c>
    </row>
    <row r="23" spans="1:5" s="1" customFormat="1" ht="17.399999999999999">
      <c r="A23" s="114"/>
      <c r="B23" s="137"/>
      <c r="C23" s="158">
        <v>0</v>
      </c>
      <c r="D23" s="151">
        <v>0</v>
      </c>
      <c r="E23" s="111">
        <f t="shared" si="1"/>
        <v>0</v>
      </c>
    </row>
    <row r="24" spans="1:5" s="1" customFormat="1" ht="17.399999999999999">
      <c r="A24" s="114"/>
      <c r="B24" s="137"/>
      <c r="C24" s="158">
        <v>0</v>
      </c>
      <c r="D24" s="151">
        <v>0</v>
      </c>
      <c r="E24" s="111">
        <f t="shared" si="1"/>
        <v>0</v>
      </c>
    </row>
    <row r="25" spans="1:5" s="1" customFormat="1" ht="17.399999999999999">
      <c r="A25" s="114"/>
      <c r="B25" s="137"/>
      <c r="C25" s="158">
        <v>0</v>
      </c>
      <c r="D25" s="151">
        <v>0</v>
      </c>
      <c r="E25" s="111">
        <f t="shared" si="1"/>
        <v>0</v>
      </c>
    </row>
    <row r="26" spans="1:5" s="1" customFormat="1" ht="17.399999999999999">
      <c r="A26" s="114"/>
      <c r="B26" s="137"/>
      <c r="C26" s="158">
        <v>0</v>
      </c>
      <c r="D26" s="151">
        <v>0</v>
      </c>
      <c r="E26" s="111">
        <f t="shared" si="0"/>
        <v>0</v>
      </c>
    </row>
    <row r="27" spans="1:5" s="1" customFormat="1" ht="17.399999999999999">
      <c r="A27" s="114"/>
      <c r="B27" s="137"/>
      <c r="C27" s="158">
        <v>0</v>
      </c>
      <c r="D27" s="151">
        <v>0</v>
      </c>
      <c r="E27" s="111">
        <f t="shared" si="0"/>
        <v>0</v>
      </c>
    </row>
    <row r="28" spans="1:5" s="1" customFormat="1" ht="17.399999999999999">
      <c r="A28" s="114"/>
      <c r="B28" s="137"/>
      <c r="C28" s="158">
        <v>0</v>
      </c>
      <c r="D28" s="151">
        <v>0</v>
      </c>
      <c r="E28" s="111">
        <f t="shared" si="0"/>
        <v>0</v>
      </c>
    </row>
    <row r="29" spans="1:5" s="1" customFormat="1" ht="17.399999999999999">
      <c r="A29" s="114"/>
      <c r="B29" s="137"/>
      <c r="C29" s="158">
        <v>0</v>
      </c>
      <c r="D29" s="151">
        <v>0</v>
      </c>
      <c r="E29" s="111">
        <f t="shared" si="0"/>
        <v>0</v>
      </c>
    </row>
    <row r="30" spans="1:5" s="1" customFormat="1" ht="17.399999999999999">
      <c r="A30" s="114"/>
      <c r="B30" s="137"/>
      <c r="C30" s="158">
        <v>0</v>
      </c>
      <c r="D30" s="151">
        <v>0</v>
      </c>
      <c r="E30" s="111">
        <f t="shared" si="0"/>
        <v>0</v>
      </c>
    </row>
    <row r="31" spans="1:5" s="1" customFormat="1" ht="17.399999999999999">
      <c r="A31" s="114"/>
      <c r="B31" s="137"/>
      <c r="C31" s="158">
        <v>0</v>
      </c>
      <c r="D31" s="151">
        <v>0</v>
      </c>
      <c r="E31" s="111">
        <f t="shared" si="0"/>
        <v>0</v>
      </c>
    </row>
    <row r="32" spans="1:5" s="1" customFormat="1" ht="17.399999999999999">
      <c r="A32" s="114"/>
      <c r="B32" s="137"/>
      <c r="C32" s="158">
        <v>0</v>
      </c>
      <c r="D32" s="151">
        <v>0</v>
      </c>
      <c r="E32" s="111">
        <f t="shared" si="0"/>
        <v>0</v>
      </c>
    </row>
    <row r="33" spans="1:5" s="1" customFormat="1" ht="17.399999999999999">
      <c r="A33" s="114"/>
      <c r="B33" s="137"/>
      <c r="C33" s="158">
        <v>0</v>
      </c>
      <c r="D33" s="151">
        <v>0</v>
      </c>
      <c r="E33" s="111">
        <f t="shared" si="0"/>
        <v>0</v>
      </c>
    </row>
    <row r="34" spans="1:5" s="1" customFormat="1" ht="18" thickBot="1">
      <c r="A34" s="114"/>
      <c r="B34" s="137"/>
      <c r="C34" s="142">
        <v>0</v>
      </c>
      <c r="D34" s="151">
        <v>0</v>
      </c>
      <c r="E34" s="111">
        <f t="shared" si="0"/>
        <v>0</v>
      </c>
    </row>
    <row r="35" spans="1:5" ht="18.600000000000001" thickTop="1" thickBot="1">
      <c r="A35" s="538" t="s">
        <v>260</v>
      </c>
      <c r="B35" s="539"/>
      <c r="C35" s="147">
        <f>'AED Budget Revision 1'!E36</f>
        <v>0</v>
      </c>
      <c r="D35" s="149">
        <f>'AED Budget Revision 1'!G36</f>
        <v>0</v>
      </c>
      <c r="E35" s="148">
        <f>+C35+D35</f>
        <v>0</v>
      </c>
    </row>
    <row r="36" spans="1:5" ht="18" thickTop="1">
      <c r="A36" s="114"/>
      <c r="B36" s="138"/>
      <c r="C36" s="141">
        <v>0</v>
      </c>
      <c r="D36" s="150">
        <v>0</v>
      </c>
      <c r="E36" s="111">
        <f t="shared" ref="E36:E44" si="2">SUM(C36:D36)</f>
        <v>0</v>
      </c>
    </row>
    <row r="37" spans="1:5" s="1" customFormat="1" ht="17.399999999999999">
      <c r="A37" s="114"/>
      <c r="B37" s="137"/>
      <c r="C37" s="142">
        <v>0</v>
      </c>
      <c r="D37" s="151">
        <v>0</v>
      </c>
      <c r="E37" s="111">
        <f t="shared" si="2"/>
        <v>0</v>
      </c>
    </row>
    <row r="38" spans="1:5" s="1" customFormat="1" ht="17.399999999999999">
      <c r="A38" s="114"/>
      <c r="B38" s="137"/>
      <c r="C38" s="142">
        <v>0</v>
      </c>
      <c r="D38" s="151">
        <v>0</v>
      </c>
      <c r="E38" s="111">
        <f t="shared" si="2"/>
        <v>0</v>
      </c>
    </row>
    <row r="39" spans="1:5" s="1" customFormat="1" ht="17.399999999999999">
      <c r="A39" s="114"/>
      <c r="B39" s="137"/>
      <c r="C39" s="142">
        <v>0</v>
      </c>
      <c r="D39" s="151">
        <v>0</v>
      </c>
      <c r="E39" s="111">
        <f t="shared" si="2"/>
        <v>0</v>
      </c>
    </row>
    <row r="40" spans="1:5" s="1" customFormat="1" ht="17.399999999999999">
      <c r="A40" s="114"/>
      <c r="B40" s="137"/>
      <c r="C40" s="142">
        <v>0</v>
      </c>
      <c r="D40" s="151">
        <v>0</v>
      </c>
      <c r="E40" s="111">
        <f t="shared" si="2"/>
        <v>0</v>
      </c>
    </row>
    <row r="41" spans="1:5" s="1" customFormat="1" ht="17.399999999999999">
      <c r="A41" s="114"/>
      <c r="B41" s="137"/>
      <c r="C41" s="142">
        <v>0</v>
      </c>
      <c r="D41" s="151">
        <v>0</v>
      </c>
      <c r="E41" s="111">
        <f t="shared" si="2"/>
        <v>0</v>
      </c>
    </row>
    <row r="42" spans="1:5" s="1" customFormat="1" ht="17.399999999999999">
      <c r="A42" s="114"/>
      <c r="B42" s="137"/>
      <c r="C42" s="142">
        <v>0</v>
      </c>
      <c r="D42" s="151">
        <v>0</v>
      </c>
      <c r="E42" s="111">
        <f t="shared" si="2"/>
        <v>0</v>
      </c>
    </row>
    <row r="43" spans="1:5" s="1" customFormat="1" ht="17.399999999999999">
      <c r="A43" s="114"/>
      <c r="B43" s="137"/>
      <c r="C43" s="142">
        <v>0</v>
      </c>
      <c r="D43" s="151">
        <v>0</v>
      </c>
      <c r="E43" s="111">
        <f t="shared" si="2"/>
        <v>0</v>
      </c>
    </row>
    <row r="44" spans="1:5" ht="18.75" customHeight="1" thickBot="1">
      <c r="A44" s="25">
        <v>20</v>
      </c>
      <c r="B44" s="136" t="str">
        <f>'AED Original Budget'!B36</f>
        <v>INDIRECT COSTS (IF APPLICABLE)</v>
      </c>
      <c r="C44" s="142">
        <v>0</v>
      </c>
      <c r="D44" s="152">
        <v>0</v>
      </c>
      <c r="E44" s="111">
        <f t="shared" si="2"/>
        <v>0</v>
      </c>
    </row>
    <row r="45" spans="1:5" ht="18.600000000000001" thickTop="1" thickBot="1">
      <c r="A45" s="540" t="s">
        <v>261</v>
      </c>
      <c r="B45" s="541"/>
      <c r="C45" s="168">
        <f>IF((ROUND(SUM(C15:C34)+SUM(C36:C44),2))&lt;&gt;'AED Budget Revision 1'!E37,"DOESN'T AGREE TO SUMMARY",(SUM(C15:C34)+SUM(C36:C44)))</f>
        <v>0</v>
      </c>
      <c r="D45" s="168">
        <f>IF((ROUND(SUM(D15:D34)+SUM(D36:D44),2))&lt;&gt;'AED Budget Revision 1'!G37,"DOESN'T AGREE TO SUMMARY",(SUM(D15:D34)+SUM(D36:D44)))</f>
        <v>0</v>
      </c>
      <c r="E45" s="169">
        <f>+C45+D45</f>
        <v>0</v>
      </c>
    </row>
    <row r="46" spans="1:5" ht="15.6" thickTop="1">
      <c r="A46" s="108" t="str">
        <f>'AED Original Budget'!A56</f>
        <v>Revised 8/10/15</v>
      </c>
      <c r="B46" s="109"/>
      <c r="C46" s="11"/>
    </row>
  </sheetData>
  <sheetProtection algorithmName="SHA-512" hashValue="Sp7gTdB7GBHnYMzicFDL7OWpeBWuDUXpgGs96eh0o9MasirIH0GiP/3Sgx3cbcNwU/A0FuBST6dU2jPTfk+sMg==" saltValue="VddOsZ7pL4tIibFPQrvauA==" spinCount="100000" sheet="1" objects="1" scenarios="1" insertRows="0" deleteRows="0" selectLockedCells="1"/>
  <mergeCells count="11">
    <mergeCell ref="A45:B45"/>
    <mergeCell ref="A4:B4"/>
    <mergeCell ref="A5:C5"/>
    <mergeCell ref="A12:A13"/>
    <mergeCell ref="B12:B13"/>
    <mergeCell ref="C12:C13"/>
    <mergeCell ref="D11:E11"/>
    <mergeCell ref="D12:D13"/>
    <mergeCell ref="E12:E13"/>
    <mergeCell ref="A14:B14"/>
    <mergeCell ref="A35:B35"/>
  </mergeCells>
  <dataValidations count="2">
    <dataValidation type="list" allowBlank="1" showInputMessage="1" showErrorMessage="1" sqref="A36:A43">
      <formula1>Administrative_Line_Number</formula1>
    </dataValidation>
    <dataValidation type="list" allowBlank="1" showInputMessage="1" showErrorMessage="1" sqref="A15:A34">
      <formula1>Instructional_Line_Number</formula1>
    </dataValidation>
  </dataValidations>
  <printOptions horizontalCentered="1" verticalCentered="1"/>
  <pageMargins left="0.25" right="0.25" top="0.25" bottom="0.25" header="0.3" footer="0.3"/>
  <pageSetup scale="65" orientation="landscape" r:id="rId1"/>
  <ignoredErrors>
    <ignoredError sqref="E26:E34 E36:E44 E15:E19" unlockedFormula="1"/>
    <ignoredError sqref="E35"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K55"/>
  <sheetViews>
    <sheetView view="pageBreakPreview" zoomScale="87" zoomScaleNormal="100" zoomScaleSheetLayoutView="87" workbookViewId="0">
      <pane ySplit="13" topLeftCell="A44" activePane="bottomLeft" state="frozen"/>
      <selection activeCell="B15" sqref="B15"/>
      <selection pane="bottomLeft" activeCell="A44" sqref="A44"/>
    </sheetView>
  </sheetViews>
  <sheetFormatPr defaultColWidth="8.81640625" defaultRowHeight="15"/>
  <cols>
    <col min="1" max="1" width="7.1796875" style="12" customWidth="1"/>
    <col min="2" max="2" width="24.81640625" style="12" customWidth="1"/>
    <col min="3" max="3" width="9.1796875" style="12" customWidth="1"/>
    <col min="4" max="4" width="10.81640625" style="12" customWidth="1"/>
    <col min="5" max="6" width="11.08984375" style="12" customWidth="1"/>
    <col min="7" max="7" width="17.81640625" style="12" customWidth="1"/>
    <col min="8" max="8" width="4.453125" style="12" customWidth="1"/>
    <col min="9" max="9" width="21" style="12" customWidth="1"/>
    <col min="10" max="16384" width="8.81640625" style="12"/>
  </cols>
  <sheetData>
    <row r="1" spans="1:9" ht="21">
      <c r="A1" s="13" t="s">
        <v>21</v>
      </c>
      <c r="B1" s="14"/>
      <c r="C1" s="14"/>
      <c r="D1" s="14"/>
      <c r="E1" s="15"/>
      <c r="F1" s="6"/>
      <c r="G1" s="6"/>
      <c r="H1" s="6"/>
      <c r="I1" s="6"/>
    </row>
    <row r="2" spans="1:9" ht="21">
      <c r="A2" s="13" t="s">
        <v>47</v>
      </c>
      <c r="B2" s="14"/>
      <c r="C2" s="14"/>
      <c r="D2" s="14"/>
      <c r="E2" s="15"/>
      <c r="F2" s="6"/>
      <c r="G2" s="6"/>
      <c r="H2" s="6"/>
      <c r="I2" s="6"/>
    </row>
    <row r="3" spans="1:9" ht="21">
      <c r="A3" s="13" t="s">
        <v>278</v>
      </c>
      <c r="B3" s="14"/>
      <c r="C3" s="14"/>
      <c r="D3" s="14"/>
      <c r="E3" s="15"/>
      <c r="F3" s="6"/>
      <c r="G3" s="6"/>
      <c r="H3" s="6"/>
      <c r="I3" s="6"/>
    </row>
    <row r="4" spans="1:9" ht="15.6">
      <c r="A4" s="507"/>
      <c r="B4" s="508"/>
      <c r="C4" s="508"/>
      <c r="D4" s="131"/>
      <c r="E4" s="131"/>
      <c r="F4" s="16"/>
      <c r="G4" s="16"/>
      <c r="H4" s="16"/>
      <c r="I4" s="16"/>
    </row>
    <row r="5" spans="1:9" ht="15.6">
      <c r="A5" s="527" t="str">
        <f>IF('AED Original Budget'!A5:F5="","",'AED Original Budget'!A5:F5)</f>
        <v/>
      </c>
      <c r="B5" s="527"/>
      <c r="C5" s="527"/>
      <c r="D5" s="527"/>
      <c r="E5" s="527"/>
      <c r="F5" s="527"/>
      <c r="H5" s="91" t="s">
        <v>492</v>
      </c>
      <c r="I5" s="133" t="str">
        <f>IF('AED Original Budget'!H5="","",'AED Original Budget'!H5)</f>
        <v/>
      </c>
    </row>
    <row r="6" spans="1:9" ht="15.6">
      <c r="A6" s="18" t="s">
        <v>44</v>
      </c>
      <c r="B6" s="19"/>
      <c r="C6" s="19"/>
      <c r="D6" s="19"/>
      <c r="E6" s="20"/>
      <c r="F6" s="10"/>
      <c r="I6" s="11"/>
    </row>
    <row r="7" spans="1:9" ht="15.6">
      <c r="A7" s="527" t="str">
        <f>IF(A5="","",'AED Original Budget'!A8)</f>
        <v/>
      </c>
      <c r="B7" s="527"/>
      <c r="C7" s="527"/>
      <c r="D7" s="527"/>
      <c r="E7" s="527"/>
      <c r="F7" s="527"/>
      <c r="G7" s="10"/>
      <c r="H7" s="42" t="s">
        <v>50</v>
      </c>
      <c r="I7" s="132" t="str">
        <f>IF('AED Original Budget'!H8="","",'AED Original Budget'!H8)</f>
        <v/>
      </c>
    </row>
    <row r="8" spans="1:9" ht="17.399999999999999">
      <c r="A8" s="40" t="s">
        <v>42</v>
      </c>
      <c r="B8" s="21"/>
      <c r="C8" s="21"/>
      <c r="D8" s="22"/>
      <c r="G8" s="10"/>
      <c r="I8" s="11"/>
    </row>
    <row r="9" spans="1:9" ht="17.399999999999999">
      <c r="A9" s="527" t="str">
        <f>IF(A5="","",'AED Original Budget'!A10)</f>
        <v/>
      </c>
      <c r="B9" s="527"/>
      <c r="C9" s="17" t="str">
        <f>IF(A5="","",'AED Original Budget'!C10)</f>
        <v/>
      </c>
      <c r="D9" s="23"/>
      <c r="E9" s="528" t="str">
        <f>IF(A5="","",'AED Original Budget'!E10)</f>
        <v/>
      </c>
      <c r="F9" s="528"/>
      <c r="G9" s="10"/>
      <c r="H9" s="42" t="s">
        <v>49</v>
      </c>
      <c r="I9" s="132" t="str">
        <f>IF('AED Original Budget'!H10="","",'AED Original Budget'!H10)</f>
        <v/>
      </c>
    </row>
    <row r="10" spans="1:9" ht="15.6">
      <c r="A10" s="18" t="s">
        <v>43</v>
      </c>
      <c r="B10" s="18"/>
      <c r="C10" s="18" t="s">
        <v>45</v>
      </c>
      <c r="D10" s="19"/>
      <c r="E10" s="9" t="s">
        <v>46</v>
      </c>
      <c r="F10" s="9"/>
      <c r="G10" s="18"/>
      <c r="H10" s="19"/>
      <c r="I10" s="19"/>
    </row>
    <row r="11" spans="1:9" ht="16.2" thickBot="1">
      <c r="A11" s="166" t="s">
        <v>282</v>
      </c>
      <c r="B11" s="10"/>
      <c r="C11" s="24"/>
      <c r="D11" s="24"/>
      <c r="E11" s="11"/>
      <c r="F11" s="11"/>
      <c r="G11" s="529" t="e">
        <f>'AED Original Budget'!G12</f>
        <v>#N/A</v>
      </c>
      <c r="H11" s="529"/>
      <c r="I11" s="529"/>
    </row>
    <row r="12" spans="1:9" ht="16.2" customHeight="1" thickTop="1">
      <c r="A12" s="517" t="s">
        <v>27</v>
      </c>
      <c r="B12" s="511" t="s">
        <v>0</v>
      </c>
      <c r="C12" s="512"/>
      <c r="D12" s="513"/>
      <c r="E12" s="523" t="s">
        <v>276</v>
      </c>
      <c r="F12" s="524"/>
      <c r="G12" s="523" t="s">
        <v>277</v>
      </c>
      <c r="H12" s="524"/>
      <c r="I12" s="509" t="s">
        <v>13</v>
      </c>
    </row>
    <row r="13" spans="1:9" ht="41.7" customHeight="1" thickBot="1">
      <c r="A13" s="518"/>
      <c r="B13" s="514"/>
      <c r="C13" s="515"/>
      <c r="D13" s="516"/>
      <c r="E13" s="525"/>
      <c r="F13" s="526"/>
      <c r="G13" s="525"/>
      <c r="H13" s="526"/>
      <c r="I13" s="510"/>
    </row>
    <row r="14" spans="1:9" ht="16.5" customHeight="1" thickTop="1" thickBot="1">
      <c r="A14" s="530" t="s">
        <v>17</v>
      </c>
      <c r="B14" s="531"/>
      <c r="C14" s="531"/>
      <c r="D14" s="531"/>
      <c r="E14" s="531"/>
      <c r="F14" s="531"/>
      <c r="G14" s="531"/>
      <c r="H14" s="531"/>
      <c r="I14" s="532"/>
    </row>
    <row r="15" spans="1:9" ht="18" thickTop="1">
      <c r="A15" s="25">
        <v>1</v>
      </c>
      <c r="B15" s="26" t="s">
        <v>1</v>
      </c>
      <c r="C15" s="27"/>
      <c r="D15" s="27"/>
      <c r="E15" s="499">
        <v>0</v>
      </c>
      <c r="F15" s="500"/>
      <c r="G15" s="499">
        <v>0</v>
      </c>
      <c r="H15" s="500"/>
      <c r="I15" s="111">
        <f>SUM(E15:H15)</f>
        <v>0</v>
      </c>
    </row>
    <row r="16" spans="1:9" ht="17.399999999999999">
      <c r="A16" s="25">
        <v>2</v>
      </c>
      <c r="B16" s="26" t="s">
        <v>2</v>
      </c>
      <c r="C16" s="27"/>
      <c r="D16" s="27"/>
      <c r="E16" s="501">
        <v>0</v>
      </c>
      <c r="F16" s="502"/>
      <c r="G16" s="501">
        <v>0</v>
      </c>
      <c r="H16" s="502"/>
      <c r="I16" s="111">
        <f t="shared" ref="I16:I23" si="0">SUM(E16:H16)</f>
        <v>0</v>
      </c>
    </row>
    <row r="17" spans="1:9" ht="17.399999999999999">
      <c r="A17" s="25">
        <v>3</v>
      </c>
      <c r="B17" s="26" t="s">
        <v>15</v>
      </c>
      <c r="C17" s="27"/>
      <c r="D17" s="27"/>
      <c r="E17" s="501">
        <v>0</v>
      </c>
      <c r="F17" s="502"/>
      <c r="G17" s="501">
        <v>0</v>
      </c>
      <c r="H17" s="502"/>
      <c r="I17" s="111">
        <f t="shared" si="0"/>
        <v>0</v>
      </c>
    </row>
    <row r="18" spans="1:9" ht="17.399999999999999">
      <c r="A18" s="25">
        <v>4</v>
      </c>
      <c r="B18" s="26" t="s">
        <v>3</v>
      </c>
      <c r="C18" s="27"/>
      <c r="D18" s="27"/>
      <c r="E18" s="501">
        <v>0</v>
      </c>
      <c r="F18" s="502"/>
      <c r="G18" s="501">
        <v>0</v>
      </c>
      <c r="H18" s="502"/>
      <c r="I18" s="111">
        <f t="shared" si="0"/>
        <v>0</v>
      </c>
    </row>
    <row r="19" spans="1:9" ht="17.399999999999999">
      <c r="A19" s="25">
        <v>5</v>
      </c>
      <c r="B19" s="26" t="s">
        <v>4</v>
      </c>
      <c r="C19" s="27"/>
      <c r="D19" s="27"/>
      <c r="E19" s="501">
        <v>0</v>
      </c>
      <c r="F19" s="502"/>
      <c r="G19" s="501">
        <v>0</v>
      </c>
      <c r="H19" s="502"/>
      <c r="I19" s="111">
        <f t="shared" si="0"/>
        <v>0</v>
      </c>
    </row>
    <row r="20" spans="1:9" ht="17.399999999999999">
      <c r="A20" s="25">
        <v>6</v>
      </c>
      <c r="B20" s="26" t="s">
        <v>5</v>
      </c>
      <c r="C20" s="27"/>
      <c r="D20" s="27"/>
      <c r="E20" s="501">
        <v>0</v>
      </c>
      <c r="F20" s="502"/>
      <c r="G20" s="501">
        <v>0</v>
      </c>
      <c r="H20" s="502"/>
      <c r="I20" s="111">
        <f t="shared" si="0"/>
        <v>0</v>
      </c>
    </row>
    <row r="21" spans="1:9" ht="17.399999999999999">
      <c r="A21" s="25">
        <v>7</v>
      </c>
      <c r="B21" s="26" t="s">
        <v>6</v>
      </c>
      <c r="C21" s="27"/>
      <c r="D21" s="27"/>
      <c r="E21" s="501">
        <v>0</v>
      </c>
      <c r="F21" s="502"/>
      <c r="G21" s="501">
        <v>0</v>
      </c>
      <c r="H21" s="502"/>
      <c r="I21" s="111">
        <f t="shared" si="0"/>
        <v>0</v>
      </c>
    </row>
    <row r="22" spans="1:9" ht="17.399999999999999">
      <c r="A22" s="25">
        <v>8</v>
      </c>
      <c r="B22" s="28" t="s">
        <v>7</v>
      </c>
      <c r="C22" s="29"/>
      <c r="D22" s="27"/>
      <c r="E22" s="501">
        <v>0</v>
      </c>
      <c r="F22" s="502"/>
      <c r="G22" s="501">
        <v>0</v>
      </c>
      <c r="H22" s="502"/>
      <c r="I22" s="111">
        <f t="shared" si="0"/>
        <v>0</v>
      </c>
    </row>
    <row r="23" spans="1:9" ht="18" thickBot="1">
      <c r="A23" s="25">
        <v>9</v>
      </c>
      <c r="B23" s="26" t="s">
        <v>8</v>
      </c>
      <c r="C23" s="27"/>
      <c r="D23" s="27"/>
      <c r="E23" s="501">
        <v>0</v>
      </c>
      <c r="F23" s="502"/>
      <c r="G23" s="501">
        <v>0</v>
      </c>
      <c r="H23" s="502"/>
      <c r="I23" s="111">
        <f t="shared" si="0"/>
        <v>0</v>
      </c>
    </row>
    <row r="24" spans="1:9" ht="18.600000000000001" thickTop="1" thickBot="1">
      <c r="A24" s="30">
        <v>10</v>
      </c>
      <c r="B24" s="31" t="s">
        <v>9</v>
      </c>
      <c r="C24" s="32"/>
      <c r="D24" s="32"/>
      <c r="E24" s="505">
        <f t="shared" ref="E24:I24" si="1">SUM(E15:E23)</f>
        <v>0</v>
      </c>
      <c r="F24" s="506"/>
      <c r="G24" s="505">
        <f t="shared" si="1"/>
        <v>0</v>
      </c>
      <c r="H24" s="506"/>
      <c r="I24" s="113">
        <f t="shared" si="1"/>
        <v>0</v>
      </c>
    </row>
    <row r="25" spans="1:9" ht="16.2" thickTop="1" thickBot="1">
      <c r="A25" s="533" t="s">
        <v>18</v>
      </c>
      <c r="B25" s="534"/>
      <c r="C25" s="534"/>
      <c r="D25" s="534"/>
      <c r="E25" s="534"/>
      <c r="F25" s="534"/>
      <c r="G25" s="534"/>
      <c r="H25" s="534"/>
      <c r="I25" s="535"/>
    </row>
    <row r="26" spans="1:9" ht="18" thickTop="1">
      <c r="A26" s="25">
        <v>11</v>
      </c>
      <c r="B26" s="26" t="s">
        <v>16</v>
      </c>
      <c r="C26" s="33"/>
      <c r="D26" s="33"/>
      <c r="E26" s="499">
        <v>0</v>
      </c>
      <c r="F26" s="500"/>
      <c r="G26" s="499">
        <v>0</v>
      </c>
      <c r="H26" s="500"/>
      <c r="I26" s="111">
        <f>SUM(E26:H26)</f>
        <v>0</v>
      </c>
    </row>
    <row r="27" spans="1:9" ht="17.399999999999999">
      <c r="A27" s="25">
        <v>12</v>
      </c>
      <c r="B27" s="26" t="s">
        <v>2</v>
      </c>
      <c r="C27" s="33"/>
      <c r="D27" s="33"/>
      <c r="E27" s="501">
        <v>0</v>
      </c>
      <c r="F27" s="502"/>
      <c r="G27" s="501">
        <v>0</v>
      </c>
      <c r="H27" s="502"/>
      <c r="I27" s="111">
        <f t="shared" ref="I27:I35" si="2">SUM(E27:H27)</f>
        <v>0</v>
      </c>
    </row>
    <row r="28" spans="1:9" ht="17.399999999999999">
      <c r="A28" s="25">
        <v>13</v>
      </c>
      <c r="B28" s="26" t="s">
        <v>15</v>
      </c>
      <c r="C28" s="33"/>
      <c r="D28" s="33"/>
      <c r="E28" s="501">
        <v>0</v>
      </c>
      <c r="F28" s="502"/>
      <c r="G28" s="501">
        <v>0</v>
      </c>
      <c r="H28" s="502"/>
      <c r="I28" s="111">
        <f t="shared" si="2"/>
        <v>0</v>
      </c>
    </row>
    <row r="29" spans="1:9" ht="17.399999999999999">
      <c r="A29" s="25">
        <v>14</v>
      </c>
      <c r="B29" s="26" t="s">
        <v>3</v>
      </c>
      <c r="C29" s="33"/>
      <c r="D29" s="33"/>
      <c r="E29" s="501">
        <v>0</v>
      </c>
      <c r="F29" s="502"/>
      <c r="G29" s="501">
        <v>0</v>
      </c>
      <c r="H29" s="502"/>
      <c r="I29" s="111">
        <f t="shared" si="2"/>
        <v>0</v>
      </c>
    </row>
    <row r="30" spans="1:9" ht="17.399999999999999">
      <c r="A30" s="25">
        <v>15</v>
      </c>
      <c r="B30" s="26" t="s">
        <v>4</v>
      </c>
      <c r="C30" s="33"/>
      <c r="D30" s="33"/>
      <c r="E30" s="501">
        <v>0</v>
      </c>
      <c r="F30" s="502"/>
      <c r="G30" s="501">
        <v>0</v>
      </c>
      <c r="H30" s="502"/>
      <c r="I30" s="111">
        <f t="shared" si="2"/>
        <v>0</v>
      </c>
    </row>
    <row r="31" spans="1:9" ht="17.399999999999999">
      <c r="A31" s="25">
        <v>16</v>
      </c>
      <c r="B31" s="26" t="s">
        <v>5</v>
      </c>
      <c r="C31" s="33"/>
      <c r="D31" s="33"/>
      <c r="E31" s="501">
        <v>0</v>
      </c>
      <c r="F31" s="502"/>
      <c r="G31" s="501">
        <v>0</v>
      </c>
      <c r="H31" s="502"/>
      <c r="I31" s="111">
        <f t="shared" si="2"/>
        <v>0</v>
      </c>
    </row>
    <row r="32" spans="1:9" ht="17.399999999999999">
      <c r="A32" s="25">
        <v>17</v>
      </c>
      <c r="B32" s="26" t="s">
        <v>6</v>
      </c>
      <c r="C32" s="33"/>
      <c r="D32" s="33"/>
      <c r="E32" s="501">
        <v>0</v>
      </c>
      <c r="F32" s="502"/>
      <c r="G32" s="501">
        <v>0</v>
      </c>
      <c r="H32" s="502"/>
      <c r="I32" s="111">
        <f t="shared" si="2"/>
        <v>0</v>
      </c>
    </row>
    <row r="33" spans="1:11" ht="17.399999999999999">
      <c r="A33" s="25">
        <v>18</v>
      </c>
      <c r="B33" s="28" t="s">
        <v>7</v>
      </c>
      <c r="C33" s="33"/>
      <c r="D33" s="33"/>
      <c r="E33" s="501">
        <v>0</v>
      </c>
      <c r="F33" s="502"/>
      <c r="G33" s="501">
        <v>0</v>
      </c>
      <c r="H33" s="502"/>
      <c r="I33" s="111">
        <f t="shared" si="2"/>
        <v>0</v>
      </c>
    </row>
    <row r="34" spans="1:11" ht="17.399999999999999">
      <c r="A34" s="25">
        <v>19</v>
      </c>
      <c r="B34" s="26" t="s">
        <v>8</v>
      </c>
      <c r="C34" s="33"/>
      <c r="D34" s="33"/>
      <c r="E34" s="501">
        <v>0</v>
      </c>
      <c r="F34" s="502"/>
      <c r="G34" s="501">
        <v>0</v>
      </c>
      <c r="H34" s="502"/>
      <c r="I34" s="111">
        <f t="shared" si="2"/>
        <v>0</v>
      </c>
    </row>
    <row r="35" spans="1:11" ht="18" thickBot="1">
      <c r="A35" s="25">
        <v>20</v>
      </c>
      <c r="B35" s="26" t="s">
        <v>58</v>
      </c>
      <c r="C35" s="543">
        <f>IF('AED Original Budget'!C36="",'AED Original Budget'!D36,'AED Original Budget'!C36)</f>
        <v>0</v>
      </c>
      <c r="D35" s="544"/>
      <c r="E35" s="501">
        <v>0</v>
      </c>
      <c r="F35" s="502"/>
      <c r="G35" s="501">
        <v>0</v>
      </c>
      <c r="H35" s="502"/>
      <c r="I35" s="111">
        <f t="shared" si="2"/>
        <v>0</v>
      </c>
      <c r="K35" s="92"/>
    </row>
    <row r="36" spans="1:11" ht="18.600000000000001" thickTop="1" thickBot="1">
      <c r="A36" s="34">
        <v>21</v>
      </c>
      <c r="B36" s="31" t="s">
        <v>10</v>
      </c>
      <c r="C36" s="32"/>
      <c r="D36" s="32"/>
      <c r="E36" s="505">
        <f t="shared" ref="E36:I36" si="3">SUM(E26:E35)</f>
        <v>0</v>
      </c>
      <c r="F36" s="506"/>
      <c r="G36" s="505">
        <f t="shared" si="3"/>
        <v>0</v>
      </c>
      <c r="H36" s="506"/>
      <c r="I36" s="110">
        <f t="shared" si="3"/>
        <v>0</v>
      </c>
    </row>
    <row r="37" spans="1:11" ht="18.600000000000001" thickTop="1" thickBot="1">
      <c r="A37" s="35">
        <v>22</v>
      </c>
      <c r="B37" s="36" t="s">
        <v>11</v>
      </c>
      <c r="C37" s="32"/>
      <c r="D37" s="32"/>
      <c r="E37" s="505">
        <f>ROUND(SUM(E24+E36),2)</f>
        <v>0</v>
      </c>
      <c r="F37" s="506"/>
      <c r="G37" s="505">
        <f>ROUND(SUM(G24+G36),2)</f>
        <v>0</v>
      </c>
      <c r="H37" s="506"/>
      <c r="I37" s="110">
        <f t="shared" ref="I37" si="4">SUM(I24+I36)</f>
        <v>0</v>
      </c>
    </row>
    <row r="38" spans="1:11" ht="15.6" thickTop="1"/>
    <row r="39" spans="1:11">
      <c r="A39" s="37" t="s">
        <v>12</v>
      </c>
      <c r="B39" s="497" t="s">
        <v>257</v>
      </c>
      <c r="C39" s="498"/>
      <c r="D39" s="498"/>
      <c r="E39" s="498"/>
      <c r="F39" s="498"/>
      <c r="G39" s="498"/>
      <c r="H39" s="498"/>
      <c r="I39" s="498"/>
    </row>
    <row r="40" spans="1:11" ht="15.6">
      <c r="A40" s="38"/>
      <c r="B40" s="498"/>
      <c r="C40" s="498"/>
      <c r="D40" s="498"/>
      <c r="E40" s="498"/>
      <c r="F40" s="498"/>
      <c r="G40" s="498"/>
      <c r="H40" s="498"/>
      <c r="I40" s="498"/>
    </row>
    <row r="41" spans="1:11">
      <c r="B41" s="498"/>
      <c r="C41" s="498"/>
      <c r="D41" s="498"/>
      <c r="E41" s="498"/>
      <c r="F41" s="498"/>
      <c r="G41" s="498"/>
      <c r="H41" s="498"/>
      <c r="I41" s="498"/>
    </row>
    <row r="42" spans="1:11">
      <c r="B42" s="498"/>
      <c r="C42" s="498"/>
      <c r="D42" s="498"/>
      <c r="E42" s="498"/>
      <c r="F42" s="498"/>
      <c r="G42" s="498"/>
      <c r="H42" s="498"/>
      <c r="I42" s="498"/>
    </row>
    <row r="43" spans="1:11">
      <c r="B43" s="93"/>
      <c r="C43" s="93"/>
      <c r="D43" s="93"/>
      <c r="E43" s="93"/>
      <c r="J43" s="11"/>
    </row>
    <row r="44" spans="1:11">
      <c r="A44" s="2"/>
      <c r="B44" s="2"/>
      <c r="C44" s="3"/>
      <c r="D44" s="157"/>
      <c r="E44" s="96"/>
      <c r="F44" s="96" t="s">
        <v>555</v>
      </c>
      <c r="G44" s="96"/>
      <c r="H44" s="96"/>
      <c r="I44" s="97"/>
      <c r="J44" s="11"/>
    </row>
    <row r="45" spans="1:11">
      <c r="A45" s="98" t="s">
        <v>341</v>
      </c>
      <c r="B45" s="99"/>
      <c r="C45" s="99"/>
      <c r="D45" s="95"/>
      <c r="E45" s="95"/>
      <c r="F45" s="96" t="s">
        <v>556</v>
      </c>
      <c r="G45" s="96"/>
      <c r="H45" s="96"/>
      <c r="I45" s="97"/>
      <c r="J45" s="11"/>
    </row>
    <row r="46" spans="1:11">
      <c r="A46" s="94"/>
      <c r="B46" s="94"/>
      <c r="C46" s="100"/>
      <c r="D46" s="100"/>
      <c r="E46" s="94"/>
      <c r="J46" s="101"/>
    </row>
    <row r="47" spans="1:11">
      <c r="A47" s="97"/>
      <c r="B47" s="97"/>
      <c r="C47" s="100"/>
      <c r="D47" s="100"/>
    </row>
    <row r="48" spans="1:11">
      <c r="A48" s="2"/>
      <c r="B48" s="2"/>
      <c r="C48" s="2"/>
      <c r="D48" s="156"/>
      <c r="E48" s="94"/>
      <c r="F48" s="2"/>
      <c r="G48" s="2"/>
      <c r="H48" s="2"/>
      <c r="I48" s="2"/>
    </row>
    <row r="49" spans="1:9">
      <c r="A49" s="102" t="s">
        <v>342</v>
      </c>
      <c r="B49" s="102"/>
      <c r="C49" s="102"/>
      <c r="D49" s="104"/>
      <c r="E49" s="94"/>
      <c r="F49" s="102" t="s">
        <v>19</v>
      </c>
      <c r="G49" s="102"/>
      <c r="H49" s="102"/>
      <c r="I49" s="103"/>
    </row>
    <row r="50" spans="1:9">
      <c r="A50" s="94"/>
      <c r="B50" s="94"/>
      <c r="C50" s="101"/>
      <c r="D50" s="94"/>
      <c r="F50" s="424"/>
      <c r="G50" s="424"/>
      <c r="H50" s="424"/>
      <c r="I50" s="424"/>
    </row>
    <row r="51" spans="1:9">
      <c r="A51" s="94"/>
      <c r="B51" s="94"/>
      <c r="C51" s="101"/>
      <c r="D51" s="94"/>
      <c r="E51" s="101"/>
      <c r="F51" s="101"/>
      <c r="G51" s="101"/>
      <c r="H51" s="101"/>
      <c r="I51" s="107"/>
    </row>
    <row r="52" spans="1:9">
      <c r="A52" s="2"/>
      <c r="B52" s="2"/>
      <c r="C52" s="4"/>
      <c r="D52" s="5"/>
      <c r="E52" s="100"/>
      <c r="F52" s="94"/>
      <c r="G52" s="94"/>
      <c r="H52" s="94"/>
      <c r="I52" s="94"/>
    </row>
    <row r="53" spans="1:9">
      <c r="A53" s="102" t="s">
        <v>340</v>
      </c>
      <c r="B53" s="102"/>
      <c r="C53" s="102"/>
      <c r="D53" s="100"/>
      <c r="E53" s="100"/>
      <c r="F53" s="100"/>
      <c r="G53" s="100"/>
      <c r="H53" s="100"/>
      <c r="I53" s="100"/>
    </row>
    <row r="54" spans="1:9">
      <c r="A54" s="105"/>
      <c r="B54" s="106"/>
      <c r="C54" s="105"/>
      <c r="D54" s="105"/>
      <c r="E54" s="101"/>
      <c r="F54" s="101"/>
      <c r="G54" s="101"/>
      <c r="H54" s="101"/>
      <c r="I54" s="101"/>
    </row>
    <row r="55" spans="1:9">
      <c r="A55" s="108" t="str">
        <f>'AED Original Budget'!A56</f>
        <v>Revised 8/10/15</v>
      </c>
      <c r="B55" s="109"/>
      <c r="C55" s="11"/>
      <c r="D55" s="11"/>
      <c r="E55" s="11"/>
    </row>
  </sheetData>
  <sheetProtection algorithmName="SHA-512" hashValue="3OPG2zC54bW7WNQSdLShLroRTJq2fJgCpQXVA0BeBDkqk4HhwlBiX6mXS2O0x+mXeQiTgB+7FnvIKo7FDAz0LA==" saltValue="XZnzIt7HoeSQ99mAyK88QA==" spinCount="100000" sheet="1" objects="1" scenarios="1" selectLockedCells="1"/>
  <mergeCells count="59">
    <mergeCell ref="E37:F37"/>
    <mergeCell ref="G37:H37"/>
    <mergeCell ref="B39:I42"/>
    <mergeCell ref="C35:D35"/>
    <mergeCell ref="E35:F35"/>
    <mergeCell ref="G35:H35"/>
    <mergeCell ref="E36:F36"/>
    <mergeCell ref="G36:H36"/>
    <mergeCell ref="E32:F32"/>
    <mergeCell ref="G32:H32"/>
    <mergeCell ref="E33:F33"/>
    <mergeCell ref="G33:H33"/>
    <mergeCell ref="E34:F34"/>
    <mergeCell ref="G34:H34"/>
    <mergeCell ref="E29:F29"/>
    <mergeCell ref="G29:H29"/>
    <mergeCell ref="E30:F30"/>
    <mergeCell ref="G30:H30"/>
    <mergeCell ref="E31:F31"/>
    <mergeCell ref="G31:H31"/>
    <mergeCell ref="A25:I25"/>
    <mergeCell ref="E27:F27"/>
    <mergeCell ref="G27:H27"/>
    <mergeCell ref="E28:F28"/>
    <mergeCell ref="G28:H28"/>
    <mergeCell ref="E18:F18"/>
    <mergeCell ref="G18:H18"/>
    <mergeCell ref="E19:F19"/>
    <mergeCell ref="G19:H19"/>
    <mergeCell ref="E26:F26"/>
    <mergeCell ref="G26:H26"/>
    <mergeCell ref="E20:F20"/>
    <mergeCell ref="G20:H20"/>
    <mergeCell ref="E21:F21"/>
    <mergeCell ref="G21:H21"/>
    <mergeCell ref="E22:F22"/>
    <mergeCell ref="G22:H22"/>
    <mergeCell ref="E23:F23"/>
    <mergeCell ref="G23:H23"/>
    <mergeCell ref="E24:F24"/>
    <mergeCell ref="G24:H24"/>
    <mergeCell ref="I12:I13"/>
    <mergeCell ref="A14:I14"/>
    <mergeCell ref="E15:F15"/>
    <mergeCell ref="G15:H15"/>
    <mergeCell ref="E17:F17"/>
    <mergeCell ref="G17:H17"/>
    <mergeCell ref="E16:F16"/>
    <mergeCell ref="G16:H16"/>
    <mergeCell ref="A12:A13"/>
    <mergeCell ref="B12:D13"/>
    <mergeCell ref="E12:F13"/>
    <mergeCell ref="G12:H13"/>
    <mergeCell ref="G11:I11"/>
    <mergeCell ref="A4:C4"/>
    <mergeCell ref="A5:F5"/>
    <mergeCell ref="A7:F7"/>
    <mergeCell ref="A9:B9"/>
    <mergeCell ref="E9:F9"/>
  </mergeCells>
  <printOptions horizontalCentered="1" verticalCentered="1"/>
  <pageMargins left="0.25" right="0.25" top="0.5" bottom="0.5" header="0.3" footer="0.3"/>
  <pageSetup scale="65" orientation="portrait" r:id="rId1"/>
  <ignoredErrors>
    <ignoredError sqref="I15:I23 I26:I3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64</vt:i4>
      </vt:variant>
    </vt:vector>
  </HeadingPairs>
  <TitlesOfParts>
    <vt:vector size="103" baseType="lpstr">
      <vt:lpstr>Sheet2</vt:lpstr>
      <vt:lpstr>List of Awards</vt:lpstr>
      <vt:lpstr>Cost Codes Descriptions</vt:lpstr>
      <vt:lpstr>Deadlines</vt:lpstr>
      <vt:lpstr>AED Original Budget</vt:lpstr>
      <vt:lpstr>AED Original Budget Detail</vt:lpstr>
      <vt:lpstr>AED Budget Revision 1</vt:lpstr>
      <vt:lpstr>AED Budget Revision 1 Detail</vt:lpstr>
      <vt:lpstr>AED Budget Revision 2</vt:lpstr>
      <vt:lpstr>AED Budget Revision 2 Detail</vt:lpstr>
      <vt:lpstr>AED Budget Revision 3</vt:lpstr>
      <vt:lpstr>AED Budget Revision 3 Detail</vt:lpstr>
      <vt:lpstr>AED Budget Revision 4</vt:lpstr>
      <vt:lpstr>AED Budget Revision 4 Detail</vt:lpstr>
      <vt:lpstr>AED Budget Revision 5</vt:lpstr>
      <vt:lpstr>AED Budget Revision 5 Detail</vt:lpstr>
      <vt:lpstr>AED Budget Revision 6</vt:lpstr>
      <vt:lpstr>AED Budget Revision 6 Detail</vt:lpstr>
      <vt:lpstr>AED Budget Revision 7</vt:lpstr>
      <vt:lpstr>AED Budget Revision 7 Detail</vt:lpstr>
      <vt:lpstr>AED Budget Revision 8</vt:lpstr>
      <vt:lpstr>AED Budget Revision 8 Detail</vt:lpstr>
      <vt:lpstr>Reimbursement Request </vt:lpstr>
      <vt:lpstr>MOE Instructions</vt:lpstr>
      <vt:lpstr>MOE Worksheet (Pg1)</vt:lpstr>
      <vt:lpstr>MOE Statement (Pg2)</vt:lpstr>
      <vt:lpstr>PI Instructions</vt:lpstr>
      <vt:lpstr>PI Certification</vt:lpstr>
      <vt:lpstr>PI Expenditure Report</vt:lpstr>
      <vt:lpstr>PI Code 100</vt:lpstr>
      <vt:lpstr>PI Code 200</vt:lpstr>
      <vt:lpstr>PI Code 300</vt:lpstr>
      <vt:lpstr>PI Code 400</vt:lpstr>
      <vt:lpstr>PI Code 500</vt:lpstr>
      <vt:lpstr>PI Code 600</vt:lpstr>
      <vt:lpstr>PI Code 700</vt:lpstr>
      <vt:lpstr>PI Code 800</vt:lpstr>
      <vt:lpstr>PI Code 900</vt:lpstr>
      <vt:lpstr>11-12 IDC Rates</vt:lpstr>
      <vt:lpstr>Administrative_Line_Number</vt:lpstr>
      <vt:lpstr>Awards</vt:lpstr>
      <vt:lpstr>Federal</vt:lpstr>
      <vt:lpstr>Federal_Awards</vt:lpstr>
      <vt:lpstr>Fiscal_Year</vt:lpstr>
      <vt:lpstr>Instructional_Line_Number</vt:lpstr>
      <vt:lpstr>NonGovernmental</vt:lpstr>
      <vt:lpstr>'AED Budget Revision 1'!Print_Area</vt:lpstr>
      <vt:lpstr>'AED Budget Revision 1 Detail'!Print_Area</vt:lpstr>
      <vt:lpstr>'AED Budget Revision 2'!Print_Area</vt:lpstr>
      <vt:lpstr>'AED Budget Revision 2 Detail'!Print_Area</vt:lpstr>
      <vt:lpstr>'AED Budget Revision 3'!Print_Area</vt:lpstr>
      <vt:lpstr>'AED Budget Revision 3 Detail'!Print_Area</vt:lpstr>
      <vt:lpstr>'AED Budget Revision 4'!Print_Area</vt:lpstr>
      <vt:lpstr>'AED Budget Revision 4 Detail'!Print_Area</vt:lpstr>
      <vt:lpstr>'AED Budget Revision 5'!Print_Area</vt:lpstr>
      <vt:lpstr>'AED Budget Revision 5 Detail'!Print_Area</vt:lpstr>
      <vt:lpstr>'AED Budget Revision 6'!Print_Area</vt:lpstr>
      <vt:lpstr>'AED Budget Revision 6 Detail'!Print_Area</vt:lpstr>
      <vt:lpstr>'AED Budget Revision 7'!Print_Area</vt:lpstr>
      <vt:lpstr>'AED Budget Revision 7 Detail'!Print_Area</vt:lpstr>
      <vt:lpstr>'AED Budget Revision 8'!Print_Area</vt:lpstr>
      <vt:lpstr>'AED Budget Revision 8 Detail'!Print_Area</vt:lpstr>
      <vt:lpstr>'AED Original Budget'!Print_Area</vt:lpstr>
      <vt:lpstr>'AED Original Budget Detail'!Print_Area</vt:lpstr>
      <vt:lpstr>'MOE Instructions'!Print_Area</vt:lpstr>
      <vt:lpstr>'MOE Statement (Pg2)'!Print_Area</vt:lpstr>
      <vt:lpstr>'MOE Worksheet (Pg1)'!Print_Area</vt:lpstr>
      <vt:lpstr>'PI Certification'!Print_Area</vt:lpstr>
      <vt:lpstr>'PI Code 100'!Print_Area</vt:lpstr>
      <vt:lpstr>'PI Code 200'!Print_Area</vt:lpstr>
      <vt:lpstr>'PI Code 300'!Print_Area</vt:lpstr>
      <vt:lpstr>'PI Code 400'!Print_Area</vt:lpstr>
      <vt:lpstr>'PI Code 500'!Print_Area</vt:lpstr>
      <vt:lpstr>'PI Code 600'!Print_Area</vt:lpstr>
      <vt:lpstr>'PI Code 700'!Print_Area</vt:lpstr>
      <vt:lpstr>'PI Code 800'!Print_Area</vt:lpstr>
      <vt:lpstr>'PI Code 900'!Print_Area</vt:lpstr>
      <vt:lpstr>'PI Expenditure Report'!Print_Area</vt:lpstr>
      <vt:lpstr>'PI Instructions'!Print_Area</vt:lpstr>
      <vt:lpstr>'Reimbursement Request '!Print_Area</vt:lpstr>
      <vt:lpstr>'AED Budget Revision 1'!Print_Titles</vt:lpstr>
      <vt:lpstr>'AED Budget Revision 1 Detail'!Print_Titles</vt:lpstr>
      <vt:lpstr>'AED Budget Revision 2'!Print_Titles</vt:lpstr>
      <vt:lpstr>'AED Budget Revision 2 Detail'!Print_Titles</vt:lpstr>
      <vt:lpstr>'AED Budget Revision 3'!Print_Titles</vt:lpstr>
      <vt:lpstr>'AED Budget Revision 3 Detail'!Print_Titles</vt:lpstr>
      <vt:lpstr>'AED Budget Revision 4'!Print_Titles</vt:lpstr>
      <vt:lpstr>'AED Budget Revision 4 Detail'!Print_Titles</vt:lpstr>
      <vt:lpstr>'AED Budget Revision 5'!Print_Titles</vt:lpstr>
      <vt:lpstr>'AED Budget Revision 5 Detail'!Print_Titles</vt:lpstr>
      <vt:lpstr>'AED Budget Revision 6'!Print_Titles</vt:lpstr>
      <vt:lpstr>'AED Budget Revision 6 Detail'!Print_Titles</vt:lpstr>
      <vt:lpstr>'AED Budget Revision 7'!Print_Titles</vt:lpstr>
      <vt:lpstr>'AED Budget Revision 7 Detail'!Print_Titles</vt:lpstr>
      <vt:lpstr>'AED Budget Revision 8'!Print_Titles</vt:lpstr>
      <vt:lpstr>'AED Budget Revision 8 Detail'!Print_Titles</vt:lpstr>
      <vt:lpstr>'AED Original Budget Detail'!Print_Titles</vt:lpstr>
      <vt:lpstr>ProgramIncome</vt:lpstr>
      <vt:lpstr>Recipients</vt:lpstr>
      <vt:lpstr>Source</vt:lpstr>
      <vt:lpstr>State</vt:lpstr>
      <vt:lpstr>State_Awards</vt:lpstr>
      <vt:lpstr>Year</vt:lpstr>
    </vt:vector>
  </TitlesOfParts>
  <Company>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rday</dc:creator>
  <cp:lastModifiedBy>Gerald Paul Mayeaux</cp:lastModifiedBy>
  <cp:lastPrinted>2015-04-29T14:44:21Z</cp:lastPrinted>
  <dcterms:created xsi:type="dcterms:W3CDTF">2002-11-27T17:16:24Z</dcterms:created>
  <dcterms:modified xsi:type="dcterms:W3CDTF">2016-08-31T13:10:38Z</dcterms:modified>
</cp:coreProperties>
</file>